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culator" sheetId="1" r:id="rId3"/>
    <sheet state="visible" name="Sales and Marketing SLA" sheetId="2" r:id="rId4"/>
    <sheet state="visible" name="Funnel Economics" sheetId="3" r:id="rId5"/>
    <sheet state="visible" name="Profit-Loss - Time to Payback" sheetId="4" r:id="rId6"/>
    <sheet state="visible" name="Sources" sheetId="5" r:id="rId7"/>
    <sheet state="visible" name="Vlookup backend sheet" sheetId="6" r:id="rId8"/>
  </sheets>
  <definedNames/>
  <calcPr/>
</workbook>
</file>

<file path=xl/sharedStrings.xml><?xml version="1.0" encoding="utf-8"?>
<sst xmlns="http://schemas.openxmlformats.org/spreadsheetml/2006/main" count="234" uniqueCount="150">
  <si>
    <t>CAC Analysis that helps you figure out Budget</t>
  </si>
  <si>
    <t>Lead Funnel Economics --&gt;</t>
  </si>
  <si>
    <t>Lead Funnel Economics</t>
  </si>
  <si>
    <t>I want to Grow Like</t>
  </si>
  <si>
    <t>The Average SaaS Company</t>
  </si>
  <si>
    <t>Yellow Fields require an Input</t>
  </si>
  <si>
    <t>Calculations to help us identify the total number of leads necessary for the entire year</t>
  </si>
  <si>
    <t>Demo</t>
  </si>
  <si>
    <t>Trial</t>
  </si>
  <si>
    <t>Ebook</t>
  </si>
  <si>
    <t>S&amp;M Model</t>
  </si>
  <si>
    <t>Inside Sales</t>
  </si>
  <si>
    <t>Red Fields are Calculated (do not change them)</t>
  </si>
  <si>
    <t>Users</t>
  </si>
  <si>
    <t>Marketing Automation</t>
  </si>
  <si>
    <t>Avg. Deal Size (in ARR)</t>
  </si>
  <si>
    <t>Visit Conversion Rate to Lead</t>
  </si>
  <si>
    <t>CAC / New Customer Revenue</t>
  </si>
  <si>
    <t>Leads</t>
  </si>
  <si>
    <t>% of S&amp;M spend for marketing</t>
  </si>
  <si>
    <t>Lead Conversion Rate to MQL</t>
  </si>
  <si>
    <t>% of Revenue Growth from New Sales</t>
  </si>
  <si>
    <t>PQL/MQLs/SAL</t>
  </si>
  <si>
    <t>&lt;----</t>
  </si>
  <si>
    <t>MQLs</t>
  </si>
  <si>
    <t>% of Revenue Growth from Expansion</t>
  </si>
  <si>
    <t>MQL Conversion Rate to SQL</t>
  </si>
  <si>
    <t>Gross Profit</t>
  </si>
  <si>
    <t>SQL</t>
  </si>
  <si>
    <t>Current ARR</t>
  </si>
  <si>
    <t>SQL Conversion Rate to customer</t>
  </si>
  <si>
    <t>ARR End of Year Target</t>
  </si>
  <si>
    <t>Customers</t>
  </si>
  <si>
    <t>Customer</t>
  </si>
  <si>
    <t>Net New Sales Goal</t>
  </si>
  <si>
    <t>Average Deal Size</t>
  </si>
  <si>
    <t>Lifetime Length (in months)</t>
  </si>
  <si>
    <t>CLTV</t>
  </si>
  <si>
    <t>Value per:</t>
  </si>
  <si>
    <t>CLTV / CAC</t>
  </si>
  <si>
    <t>Lead</t>
  </si>
  <si>
    <t>Value per Lead</t>
  </si>
  <si>
    <t>Payback Period (in months)</t>
  </si>
  <si>
    <t>MQL</t>
  </si>
  <si>
    <t>Value per MQL</t>
  </si>
  <si>
    <t>Value per SQL</t>
  </si>
  <si>
    <t>Sales &amp; Marketing Budget</t>
  </si>
  <si>
    <t>Total Bookings</t>
  </si>
  <si>
    <t>Total Revenue</t>
  </si>
  <si>
    <t>On Average Companies Spend this on marketing to achieve your goal:</t>
  </si>
  <si>
    <t>New Customers Needed:</t>
  </si>
  <si>
    <t>Months to ROI</t>
  </si>
  <si>
    <t>Blended Marketing CAC on New Customer:</t>
  </si>
  <si>
    <t>Projected ROI</t>
  </si>
  <si>
    <t>Marketing Spend / Revenue Ratio (blended):</t>
  </si>
  <si>
    <t>% of Customers from Paid Channels</t>
  </si>
  <si>
    <t>CAC for Paid Channels</t>
  </si>
  <si>
    <t>CLTV / Direct Paid CAC</t>
  </si>
  <si>
    <t>Marketing Head Count Spend</t>
  </si>
  <si>
    <t>Marketing Tech Stack Spend</t>
  </si>
  <si>
    <t xml:space="preserve">Marketing Promotions Spend </t>
  </si>
  <si>
    <t>Is there a way to understand how the GTM budget is spent</t>
  </si>
  <si>
    <t xml:space="preserve">Events Spend </t>
  </si>
  <si>
    <t>Online Spend</t>
  </si>
  <si>
    <t>Other Advertising Spend</t>
  </si>
  <si>
    <t>Assesment</t>
  </si>
  <si>
    <t>Sales &amp; Marketing SLA by Stage</t>
  </si>
  <si>
    <t>Who owns it?</t>
  </si>
  <si>
    <t>Estimated Numbers (yearly)</t>
  </si>
  <si>
    <t>Conversion Rate</t>
  </si>
  <si>
    <t>Value per</t>
  </si>
  <si>
    <t>Unique Visitors</t>
  </si>
  <si>
    <t>Marketing</t>
  </si>
  <si>
    <t>What are the Qualities of an MQL:
- Activity: Did they request a demo or sign up for a Newsletter
- Firmographic: does their company profile match your company profile
- Technographic: What other Software are they using?
- Personographic: What is their job title?</t>
  </si>
  <si>
    <t>Sales Engaged</t>
  </si>
  <si>
    <t>What do you define as Sales Engaged?
- How quickly must sales engage?
- How many engagements must they make?
- How do you track this?</t>
  </si>
  <si>
    <t>Sales</t>
  </si>
  <si>
    <t>SQLs</t>
  </si>
  <si>
    <t>What qualifies an SQL?
- Typically an AE talking to the person and qualifying the person to buy by putting a pipeline number next to the opportunity.</t>
  </si>
  <si>
    <t>Pipeline (SQOs)</t>
  </si>
  <si>
    <t>Sales / CE</t>
  </si>
  <si>
    <t>What is Customer LTV</t>
  </si>
  <si>
    <t>Your target Cost per Lead:</t>
  </si>
  <si>
    <t>Your Target Cost per MQL is:</t>
  </si>
  <si>
    <t>Your Target Cost per SQL is:</t>
  </si>
  <si>
    <t>New Sales ARR Growth Target</t>
  </si>
  <si>
    <t>We need this many SQLs on deck to hit that this month</t>
  </si>
  <si>
    <t>Channel Dropdown</t>
  </si>
  <si>
    <t>Month Dropdown</t>
  </si>
  <si>
    <t>Drift</t>
  </si>
  <si>
    <t>Demo Request</t>
  </si>
  <si>
    <t>Total</t>
  </si>
  <si>
    <t>Actual Numbers</t>
  </si>
  <si>
    <t>Sessions</t>
  </si>
  <si>
    <t>Pipeline</t>
  </si>
  <si>
    <t>ACV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</si>
  <si>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</si>
  <si>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</si>
  <si>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</si>
  <si>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</si>
  <si>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</si>
  <si>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</si>
  <si>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</si>
  <si>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</si>
  <si>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</si>
  <si>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</si>
  <si>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</si>
  <si>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</si>
  <si>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</si>
  <si>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</si>
  <si>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</si>
  <si>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</si>
  <si>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</si>
  <si>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</si>
  <si>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</si>
  <si>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</si>
  <si>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</si>
  <si>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</si>
  <si>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</si>
  <si>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</si>
  <si>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</si>
  <si>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</si>
  <si>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</si>
  <si>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</si>
  <si>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</si>
  <si>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</si>
  <si>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</si>
  <si>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</si>
  <si>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</si>
  <si>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</si>
  <si>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</si>
  <si>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</si>
  <si>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Cumulative Rev.</t>
  </si>
  <si>
    <t>Revenue</t>
  </si>
  <si>
    <t>Spend</t>
  </si>
  <si>
    <t>Profit / Loss</t>
  </si>
  <si>
    <t xml:space="preserve">Various S1 filings of SaaS companies </t>
  </si>
  <si>
    <t>CarbonBlack, Hubspot, Zoom, SmartSheets, Box, CyberArk etc.</t>
  </si>
  <si>
    <t xml:space="preserve">2018 KeyBank Capital Market Saas Survey </t>
  </si>
  <si>
    <t>https://www.key.com/kco/images/2018_KBCM_SaaS_Survey.pdf</t>
  </si>
  <si>
    <t>Channel</t>
  </si>
  <si>
    <t>% of Spend</t>
  </si>
  <si>
    <t>Hubspot</t>
  </si>
  <si>
    <t>Internet Sales</t>
  </si>
  <si>
    <t>Field Sales</t>
  </si>
  <si>
    <t>Channel Sales</t>
  </si>
  <si>
    <t>Mixed</t>
  </si>
  <si>
    <t>Field</t>
  </si>
  <si>
    <t>ARPC</t>
  </si>
  <si>
    <t>CAC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</si>
</sst>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&quot;$&quot;#,##0.00"/>
    <numFmt numFmtId="166" formatCode="[$£]#,##0"/>
  </numFmts>
  <fonts count="15">
    <font>
      <sz val="10.0"/>
      <color rgb="FF000000"/>
      <name val="Arial"/>
    </font>
    <font>
      <b/>
      <sz val="14.0"/>
      <name val="Arial"/>
    </font>
    <font>
      <name val="Arial"/>
    </font>
    <font>
      <b/>
      <color rgb="FFFFFFFF"/>
      <name val="Arial"/>
    </font>
    <font>
      <sz val="10.0"/>
      <name val="Arial"/>
    </font>
    <font>
      <b/>
      <name val="Arial"/>
    </font>
    <font>
      <sz val="10.0"/>
    </font>
    <font/>
    <font>
      <b/>
      <sz val="12.0"/>
      <name val="Arial"/>
    </font>
    <font>
      <b/>
      <sz val="11.0"/>
      <name val="Arial"/>
    </font>
    <font>
      <i/>
      <name val="Arial"/>
    </font>
    <font>
      <b/>
    </font>
    <font>
      <u/>
      <color rgb="FF0000FF"/>
    </font>
    <font>
      <b/>
      <sz val="12.0"/>
      <color rgb="FF4D4D4D"/>
      <name val="Raleway"/>
    </font>
    <font>
      <sz val="12.0"/>
      <color rgb="FF4D4D4D"/>
      <name val="Raleway"/>
    </font>
  </fonts>
  <fills count="10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</fills>
  <borders count="13">
    <border/>
    <border>
      <right/>
    </border>
    <border>
      <left style="thin">
        <color rgb="FF999999"/>
      </left>
      <top style="thin">
        <color rgb="FF999999"/>
      </top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</border>
    <border>
      <right style="thin">
        <color rgb="FF999999"/>
      </right>
    </border>
    <border>
      <left style="thin">
        <color rgb="FF999999"/>
      </left>
      <bottom style="thin">
        <color rgb="FF999999"/>
      </bottom>
    </border>
    <border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0" fillId="0" fontId="2" numFmtId="0" xfId="0" applyAlignment="1" applyFont="1">
      <alignment vertical="bottom"/>
    </xf>
    <xf borderId="0" fillId="2" fontId="3" numFmtId="0" xfId="0" applyAlignment="1" applyFill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3" fontId="2" numFmtId="0" xfId="0" applyAlignment="1" applyFill="1" applyFont="1">
      <alignment readingOrder="0" vertical="bottom"/>
    </xf>
    <xf borderId="0" fillId="3" fontId="2" numFmtId="0" xfId="0" applyAlignment="1" applyFont="1">
      <alignment shrinkToFit="0" vertical="bottom" wrapText="1"/>
    </xf>
    <xf borderId="0" fillId="0" fontId="4" numFmtId="0" xfId="0" applyAlignment="1" applyFont="1">
      <alignment vertical="bottom"/>
    </xf>
    <xf borderId="0" fillId="4" fontId="5" numFmtId="0" xfId="0" applyAlignment="1" applyFill="1" applyFont="1">
      <alignment horizontal="center" readingOrder="0" vertical="bottom"/>
    </xf>
    <xf borderId="0" fillId="5" fontId="2" numFmtId="0" xfId="0" applyAlignment="1" applyFill="1" applyFont="1">
      <alignment shrinkToFit="0" vertical="bottom" wrapText="1"/>
    </xf>
    <xf borderId="0" fillId="5" fontId="4" numFmtId="3" xfId="0" applyAlignment="1" applyFont="1" applyNumberFormat="1">
      <alignment horizontal="right" vertical="bottom"/>
    </xf>
    <xf borderId="0" fillId="0" fontId="2" numFmtId="0" xfId="0" applyAlignment="1" applyFont="1">
      <alignment readingOrder="0" vertical="bottom"/>
    </xf>
    <xf borderId="0" fillId="0" fontId="2" numFmtId="3" xfId="0" applyAlignment="1" applyFont="1" applyNumberFormat="1">
      <alignment vertical="bottom"/>
    </xf>
    <xf borderId="0" fillId="3" fontId="2" numFmtId="164" xfId="0" applyAlignment="1" applyFont="1" applyNumberFormat="1">
      <alignment horizontal="right" readingOrder="0" vertical="bottom"/>
    </xf>
    <xf borderId="0" fillId="3" fontId="4" numFmtId="9" xfId="0" applyAlignment="1" applyFont="1" applyNumberFormat="1">
      <alignment horizontal="right" readingOrder="0" vertical="bottom"/>
    </xf>
    <xf borderId="0" fillId="2" fontId="2" numFmtId="0" xfId="0" applyAlignment="1" applyFont="1">
      <alignment vertical="bottom"/>
    </xf>
    <xf borderId="0" fillId="0" fontId="2" numFmtId="10" xfId="0" applyAlignment="1" applyFont="1" applyNumberFormat="1">
      <alignment readingOrder="0" vertical="bottom"/>
    </xf>
    <xf borderId="0" fillId="0" fontId="5" numFmtId="0" xfId="0" applyAlignment="1" applyFont="1">
      <alignment vertical="bottom"/>
    </xf>
    <xf borderId="0" fillId="5" fontId="2" numFmtId="0" xfId="0" applyAlignment="1" applyFont="1">
      <alignment horizontal="right" vertical="bottom"/>
    </xf>
    <xf borderId="0" fillId="5" fontId="2" numFmtId="9" xfId="0" applyAlignment="1" applyFont="1" applyNumberFormat="1">
      <alignment horizontal="right" vertical="bottom"/>
    </xf>
    <xf borderId="0" fillId="0" fontId="2" numFmtId="9" xfId="0" applyAlignment="1" applyFont="1" applyNumberFormat="1">
      <alignment readingOrder="0" vertical="bottom"/>
    </xf>
    <xf borderId="0" fillId="3" fontId="2" numFmtId="9" xfId="0" applyAlignment="1" applyFont="1" applyNumberFormat="1">
      <alignment horizontal="right" readingOrder="0" vertical="bottom"/>
    </xf>
    <xf borderId="0" fillId="0" fontId="4" numFmtId="0" xfId="0" applyAlignment="1" applyFont="1">
      <alignment readingOrder="0" vertical="bottom"/>
    </xf>
    <xf borderId="0" fillId="5" fontId="2" numFmtId="9" xfId="0" applyAlignment="1" applyFont="1" applyNumberFormat="1">
      <alignment horizontal="right" readingOrder="0" vertical="bottom"/>
    </xf>
    <xf borderId="0" fillId="0" fontId="2" numFmtId="165" xfId="0" applyAlignment="1" applyFont="1" applyNumberFormat="1">
      <alignment vertical="bottom"/>
    </xf>
    <xf borderId="0" fillId="0" fontId="4" numFmtId="1" xfId="0" applyAlignment="1" applyFont="1" applyNumberFormat="1">
      <alignment horizontal="right" vertical="bottom"/>
    </xf>
    <xf borderId="0" fillId="0" fontId="2" numFmtId="164" xfId="0" applyAlignment="1" applyFont="1" applyNumberFormat="1">
      <alignment readingOrder="0" vertical="bottom"/>
    </xf>
    <xf borderId="0" fillId="0" fontId="2" numFmtId="1" xfId="0" applyAlignment="1" applyFont="1" applyNumberFormat="1">
      <alignment vertical="bottom"/>
    </xf>
    <xf borderId="0" fillId="5" fontId="2" numFmtId="164" xfId="0" applyAlignment="1" applyFont="1" applyNumberFormat="1">
      <alignment horizontal="right" vertical="bottom"/>
    </xf>
    <xf borderId="0" fillId="0" fontId="6" numFmtId="0" xfId="0" applyFont="1"/>
    <xf borderId="0" fillId="0" fontId="4" numFmtId="164" xfId="0" applyAlignment="1" applyFont="1" applyNumberFormat="1">
      <alignment horizontal="right" readingOrder="0" vertical="bottom"/>
    </xf>
    <xf borderId="0" fillId="0" fontId="7" numFmtId="3" xfId="0" applyAlignment="1" applyFont="1" applyNumberFormat="1">
      <alignment readingOrder="0"/>
    </xf>
    <xf borderId="0" fillId="0" fontId="7" numFmtId="0" xfId="0" applyAlignment="1" applyFont="1">
      <alignment readingOrder="0"/>
    </xf>
    <xf borderId="0" fillId="3" fontId="2" numFmtId="3" xfId="0" applyAlignment="1" applyFont="1" applyNumberFormat="1">
      <alignment horizontal="right" readingOrder="0" vertical="bottom"/>
    </xf>
    <xf borderId="0" fillId="0" fontId="4" numFmtId="164" xfId="0" applyAlignment="1" applyFont="1" applyNumberFormat="1">
      <alignment horizontal="right" vertical="bottom"/>
    </xf>
    <xf borderId="0" fillId="5" fontId="5" numFmtId="4" xfId="0" applyAlignment="1" applyFont="1" applyNumberFormat="1">
      <alignment horizontal="right" vertical="bottom"/>
    </xf>
    <xf borderId="0" fillId="5" fontId="4" numFmtId="164" xfId="0" applyAlignment="1" applyFont="1" applyNumberFormat="1">
      <alignment horizontal="right" vertical="bottom"/>
    </xf>
    <xf borderId="0" fillId="0" fontId="2" numFmtId="164" xfId="0" applyAlignment="1" applyFont="1" applyNumberFormat="1">
      <alignment vertical="bottom"/>
    </xf>
    <xf borderId="0" fillId="0" fontId="2" numFmtId="164" xfId="0" applyAlignment="1" applyFont="1" applyNumberFormat="1">
      <alignment horizontal="center" vertical="bottom"/>
    </xf>
    <xf borderId="0" fillId="0" fontId="2" numFmtId="9" xfId="0" applyAlignment="1" applyFont="1" applyNumberFormat="1">
      <alignment vertical="bottom"/>
    </xf>
    <xf borderId="0" fillId="6" fontId="5" numFmtId="0" xfId="0" applyAlignment="1" applyFill="1" applyFont="1">
      <alignment shrinkToFit="0" vertical="bottom" wrapText="1"/>
    </xf>
    <xf borderId="0" fillId="4" fontId="5" numFmtId="0" xfId="0" applyAlignment="1" applyFont="1">
      <alignment shrinkToFit="0" vertical="bottom" wrapText="1"/>
    </xf>
    <xf borderId="0" fillId="4" fontId="2" numFmtId="164" xfId="0" applyAlignment="1" applyFont="1" applyNumberFormat="1">
      <alignment horizontal="right" vertical="bottom"/>
    </xf>
    <xf borderId="0" fillId="6" fontId="5" numFmtId="0" xfId="0" applyAlignment="1" applyFont="1">
      <alignment vertical="bottom"/>
    </xf>
    <xf borderId="0" fillId="5" fontId="2" numFmtId="3" xfId="0" applyAlignment="1" applyFont="1" applyNumberFormat="1">
      <alignment horizontal="right" vertical="bottom"/>
    </xf>
    <xf borderId="0" fillId="0" fontId="4" numFmtId="9" xfId="0" applyAlignment="1" applyFont="1" applyNumberFormat="1">
      <alignment readingOrder="0" vertical="bottom"/>
    </xf>
    <xf borderId="0" fillId="6" fontId="5" numFmtId="0" xfId="0" applyAlignment="1" applyFont="1">
      <alignment vertical="bottom"/>
    </xf>
    <xf borderId="0" fillId="2" fontId="2" numFmtId="0" xfId="0" applyAlignment="1" applyFont="1">
      <alignment vertical="bottom"/>
    </xf>
    <xf borderId="0" fillId="2" fontId="2" numFmtId="164" xfId="0" applyAlignment="1" applyFont="1" applyNumberFormat="1">
      <alignment vertical="bottom"/>
    </xf>
    <xf borderId="0" fillId="2" fontId="2" numFmtId="3" xfId="0" applyAlignment="1" applyFont="1" applyNumberFormat="1">
      <alignment vertical="bottom"/>
    </xf>
    <xf borderId="0" fillId="2" fontId="2" numFmtId="10" xfId="0" applyAlignment="1" applyFont="1" applyNumberFormat="1">
      <alignment vertical="bottom"/>
    </xf>
    <xf borderId="0" fillId="0" fontId="2" numFmtId="4" xfId="0" applyAlignment="1" applyFont="1" applyNumberFormat="1">
      <alignment horizontal="right" vertical="bottom"/>
    </xf>
    <xf borderId="0" fillId="3" fontId="2" numFmtId="164" xfId="0" applyAlignment="1" applyFont="1" applyNumberFormat="1">
      <alignment horizontal="right" vertical="bottom"/>
    </xf>
    <xf borderId="0" fillId="0" fontId="2" numFmtId="10" xfId="0" applyAlignment="1" applyFont="1" applyNumberFormat="1">
      <alignment vertical="bottom"/>
    </xf>
    <xf borderId="0" fillId="0" fontId="2" numFmtId="0" xfId="0" applyAlignment="1" applyFont="1">
      <alignment vertical="bottom"/>
    </xf>
    <xf borderId="0" fillId="7" fontId="8" numFmtId="0" xfId="0" applyAlignment="1" applyFill="1" applyFont="1">
      <alignment horizontal="center" readingOrder="0" vertical="bottom"/>
    </xf>
    <xf borderId="2" fillId="0" fontId="2" numFmtId="0" xfId="0" applyAlignment="1" applyBorder="1" applyFont="1">
      <alignment vertical="bottom"/>
    </xf>
    <xf borderId="3" fillId="4" fontId="1" numFmtId="0" xfId="0" applyAlignment="1" applyBorder="1" applyFont="1">
      <alignment horizontal="center" readingOrder="0" vertical="center"/>
    </xf>
    <xf borderId="4" fillId="4" fontId="1" numFmtId="0" xfId="0" applyAlignment="1" applyBorder="1" applyFont="1">
      <alignment horizontal="center" readingOrder="0" vertical="center"/>
    </xf>
    <xf borderId="4" fillId="4" fontId="1" numFmtId="0" xfId="0" applyAlignment="1" applyBorder="1" applyFont="1">
      <alignment horizontal="center" readingOrder="0" shrinkToFit="0" vertical="center" wrapText="1"/>
    </xf>
    <xf borderId="5" fillId="4" fontId="1" numFmtId="0" xfId="0" applyAlignment="1" applyBorder="1" applyFont="1">
      <alignment horizontal="center" readingOrder="0" vertical="center"/>
    </xf>
    <xf borderId="6" fillId="8" fontId="9" numFmtId="0" xfId="0" applyAlignment="1" applyBorder="1" applyFill="1" applyFont="1">
      <alignment readingOrder="0" vertical="center"/>
    </xf>
    <xf borderId="0" fillId="0" fontId="2" numFmtId="3" xfId="0" applyAlignment="1" applyFont="1" applyNumberFormat="1">
      <alignment readingOrder="0" shrinkToFit="0" vertical="center" wrapText="1"/>
    </xf>
    <xf borderId="0" fillId="0" fontId="10" numFmtId="3" xfId="0" applyAlignment="1" applyFont="1" applyNumberFormat="1">
      <alignment readingOrder="0" shrinkToFit="0" vertical="center" wrapText="1"/>
    </xf>
    <xf borderId="0" fillId="0" fontId="2" numFmtId="3" xfId="0" applyAlignment="1" applyFont="1" applyNumberFormat="1">
      <alignment horizontal="right" readingOrder="0" vertical="center"/>
    </xf>
    <xf borderId="0" fillId="0" fontId="2" numFmtId="9" xfId="0" applyAlignment="1" applyFont="1" applyNumberFormat="1">
      <alignment readingOrder="0" vertical="center"/>
    </xf>
    <xf borderId="7" fillId="0" fontId="2" numFmtId="166" xfId="0" applyAlignment="1" applyBorder="1" applyFont="1" applyNumberFormat="1">
      <alignment horizontal="right" readingOrder="0" vertical="center"/>
    </xf>
    <xf borderId="0" fillId="0" fontId="2" numFmtId="9" xfId="0" applyAlignment="1" applyFont="1" applyNumberFormat="1">
      <alignment horizontal="right" readingOrder="0" vertical="center"/>
    </xf>
    <xf borderId="0" fillId="0" fontId="2" numFmtId="3" xfId="0" applyAlignment="1" applyFont="1" applyNumberFormat="1">
      <alignment vertical="center"/>
    </xf>
    <xf borderId="0" fillId="0" fontId="2" numFmtId="9" xfId="0" applyAlignment="1" applyFont="1" applyNumberFormat="1">
      <alignment vertical="center"/>
    </xf>
    <xf borderId="7" fillId="0" fontId="2" numFmtId="166" xfId="0" applyAlignment="1" applyBorder="1" applyFont="1" applyNumberFormat="1">
      <alignment vertical="center"/>
    </xf>
    <xf borderId="0" fillId="0" fontId="2" numFmtId="0" xfId="0" applyAlignment="1" applyFont="1">
      <alignment readingOrder="0" shrinkToFit="0" vertical="center" wrapText="1"/>
    </xf>
    <xf borderId="0" fillId="0" fontId="2" numFmtId="0" xfId="0" applyAlignment="1" applyFont="1">
      <alignment horizontal="right" readingOrder="0" vertical="center"/>
    </xf>
    <xf borderId="0" fillId="0" fontId="2" numFmtId="164" xfId="0" applyAlignment="1" applyFont="1" applyNumberFormat="1">
      <alignment readingOrder="0" shrinkToFit="0" vertical="center" wrapText="1"/>
    </xf>
    <xf borderId="0" fillId="0" fontId="10" numFmtId="164" xfId="0" applyAlignment="1" applyFont="1" applyNumberFormat="1">
      <alignment readingOrder="0" shrinkToFit="0" vertical="center" wrapText="1"/>
    </xf>
    <xf borderId="0" fillId="0" fontId="2" numFmtId="166" xfId="0" applyAlignment="1" applyFont="1" applyNumberFormat="1">
      <alignment horizontal="right" readingOrder="0" vertical="center"/>
    </xf>
    <xf borderId="7" fillId="0" fontId="2" numFmtId="164" xfId="0" applyAlignment="1" applyBorder="1" applyFont="1" applyNumberFormat="1">
      <alignment vertical="center"/>
    </xf>
    <xf borderId="0" fillId="0" fontId="2" numFmtId="164" xfId="0" applyAlignment="1" applyFont="1" applyNumberFormat="1">
      <alignment vertical="center"/>
    </xf>
    <xf borderId="0" fillId="0" fontId="2" numFmtId="0" xfId="0" applyAlignment="1" applyFont="1">
      <alignment vertical="center"/>
    </xf>
    <xf borderId="7" fillId="0" fontId="2" numFmtId="0" xfId="0" applyAlignment="1" applyBorder="1" applyFont="1">
      <alignment vertical="center"/>
    </xf>
    <xf borderId="8" fillId="8" fontId="9" numFmtId="0" xfId="0" applyAlignment="1" applyBorder="1" applyFont="1">
      <alignment readingOrder="0" vertical="center"/>
    </xf>
    <xf borderId="9" fillId="0" fontId="2" numFmtId="9" xfId="0" applyAlignment="1" applyBorder="1" applyFont="1" applyNumberFormat="1">
      <alignment readingOrder="0" vertical="center"/>
    </xf>
    <xf borderId="9" fillId="0" fontId="2" numFmtId="0" xfId="0" applyAlignment="1" applyBorder="1" applyFont="1">
      <alignment readingOrder="0" vertical="center"/>
    </xf>
    <xf borderId="9" fillId="0" fontId="2" numFmtId="166" xfId="0" applyAlignment="1" applyBorder="1" applyFont="1" applyNumberFormat="1">
      <alignment vertical="center"/>
    </xf>
    <xf borderId="9" fillId="0" fontId="2" numFmtId="0" xfId="0" applyAlignment="1" applyBorder="1" applyFont="1">
      <alignment vertical="center"/>
    </xf>
    <xf borderId="10" fillId="0" fontId="2" numFmtId="0" xfId="0" applyAlignment="1" applyBorder="1" applyFont="1">
      <alignment vertical="center"/>
    </xf>
    <xf borderId="0" fillId="0" fontId="2" numFmtId="0" xfId="0" applyAlignment="1" applyFont="1">
      <alignment readingOrder="0" vertical="bottom"/>
    </xf>
    <xf borderId="0" fillId="0" fontId="2" numFmtId="164" xfId="0" applyAlignment="1" applyFont="1" applyNumberFormat="1">
      <alignment readingOrder="0" vertical="bottom"/>
    </xf>
    <xf borderId="0" fillId="9" fontId="5" numFmtId="0" xfId="0" applyAlignment="1" applyFill="1" applyFont="1">
      <alignment horizontal="center" readingOrder="0" vertical="bottom"/>
    </xf>
    <xf borderId="0" fillId="9" fontId="8" numFmtId="0" xfId="0" applyAlignment="1" applyFont="1">
      <alignment horizontal="center" readingOrder="0" vertical="bottom"/>
    </xf>
    <xf borderId="11" fillId="4" fontId="5" numFmtId="0" xfId="0" applyAlignment="1" applyBorder="1" applyFont="1">
      <alignment horizontal="center" readingOrder="0" vertical="bottom"/>
    </xf>
    <xf borderId="0" fillId="0" fontId="2" numFmtId="3" xfId="0" applyAlignment="1" applyFont="1" applyNumberFormat="1">
      <alignment readingOrder="0" shrinkToFit="0" vertical="bottom" wrapText="1"/>
    </xf>
    <xf borderId="0" fillId="0" fontId="2" numFmtId="3" xfId="0" applyAlignment="1" applyFont="1" applyNumberFormat="1">
      <alignment horizontal="right" readingOrder="0" vertical="bottom"/>
    </xf>
    <xf borderId="0" fillId="0" fontId="2" numFmtId="164" xfId="0" applyAlignment="1" applyFont="1" applyNumberFormat="1">
      <alignment horizontal="right" readingOrder="0" vertical="bottom"/>
    </xf>
    <xf borderId="0" fillId="0" fontId="2" numFmtId="9" xfId="0" applyAlignment="1" applyFont="1" applyNumberFormat="1">
      <alignment horizontal="right" readingOrder="0" vertical="bottom"/>
    </xf>
    <xf borderId="0" fillId="7" fontId="2" numFmtId="3" xfId="0" applyAlignment="1" applyFont="1" applyNumberFormat="1">
      <alignment vertical="bottom"/>
    </xf>
    <xf borderId="0" fillId="7" fontId="2" numFmtId="9" xfId="0" applyAlignment="1" applyFont="1" applyNumberFormat="1">
      <alignment vertical="bottom"/>
    </xf>
    <xf borderId="0" fillId="0" fontId="2" numFmtId="164" xfId="0" applyAlignment="1" applyFont="1" applyNumberFormat="1">
      <alignment vertical="bottom"/>
    </xf>
    <xf borderId="0" fillId="0" fontId="2" numFmtId="3" xfId="0" applyAlignment="1" applyFont="1" applyNumberFormat="1">
      <alignment vertical="bottom"/>
    </xf>
    <xf borderId="0" fillId="0" fontId="2" numFmtId="9" xfId="0" applyAlignment="1" applyFont="1" applyNumberFormat="1">
      <alignment vertical="bottom"/>
    </xf>
    <xf borderId="0" fillId="0" fontId="2" numFmtId="0" xfId="0" applyAlignment="1" applyFont="1">
      <alignment readingOrder="0" shrinkToFit="0" vertical="bottom" wrapText="1"/>
    </xf>
    <xf borderId="0" fillId="0" fontId="2" numFmtId="0" xfId="0" applyAlignment="1" applyFont="1">
      <alignment horizontal="right" readingOrder="0" vertical="bottom"/>
    </xf>
    <xf borderId="0" fillId="0" fontId="2" numFmtId="164" xfId="0" applyAlignment="1" applyFont="1" applyNumberFormat="1">
      <alignment readingOrder="0" shrinkToFit="0" vertical="bottom" wrapText="1"/>
    </xf>
    <xf borderId="12" fillId="0" fontId="11" numFmtId="0" xfId="0" applyAlignment="1" applyBorder="1" applyFont="1">
      <alignment horizontal="center" readingOrder="0"/>
    </xf>
    <xf borderId="0" fillId="0" fontId="7" numFmtId="164" xfId="0" applyFont="1" applyNumberFormat="1"/>
    <xf borderId="0" fillId="0" fontId="12" numFmtId="0" xfId="0" applyAlignment="1" applyFont="1">
      <alignment readingOrder="0"/>
    </xf>
    <xf borderId="0" fillId="0" fontId="7" numFmtId="9" xfId="0" applyAlignment="1" applyFont="1" applyNumberFormat="1">
      <alignment readingOrder="0"/>
    </xf>
    <xf borderId="0" fillId="7" fontId="13" numFmtId="0" xfId="0" applyAlignment="1" applyFont="1">
      <alignment horizontal="center" readingOrder="0"/>
    </xf>
    <xf borderId="0" fillId="7" fontId="14" numFmtId="0" xfId="0" applyAlignment="1" applyFont="1">
      <alignment readingOrder="0"/>
    </xf>
    <xf borderId="0" fillId="7" fontId="14" numFmtId="3" xfId="0" applyAlignment="1" applyFont="1" applyNumberForma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Profit / Loss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'Profit-Loss - Time to Payback'!$A$15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'Profit-Loss - Time to Payback'!$B$14:$AK$14</c:f>
            </c:strRef>
          </c:cat>
          <c:val>
            <c:numRef>
              <c:f>'Profit-Loss - Time to Payback'!$B$15:$AK$15</c:f>
              <c:numCache/>
            </c:numRef>
          </c:val>
          <c:smooth val="0"/>
        </c:ser>
        <c:axId val="1304314162"/>
        <c:axId val="748501968"/>
      </c:lineChart>
      <c:catAx>
        <c:axId val="13043141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748501968"/>
      </c:catAx>
      <c:valAx>
        <c:axId val="7485019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Profit / Loss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30431416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22</xdr:col>
      <xdr:colOff>85725</xdr:colOff>
      <xdr:row>18</xdr:row>
      <xdr:rowOff>0</xdr:rowOff>
    </xdr:from>
    <xdr:ext cx="9629775" cy="39052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key.com/kco/images/2018_KBCM_SaaS_Survey.pdf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7.88"/>
    <col customWidth="1" min="2" max="2" width="29.75"/>
    <col customWidth="1" min="3" max="3" width="5.25"/>
    <col customWidth="1" min="4" max="4" width="28.63"/>
    <col customWidth="1" min="5" max="5" width="28.0"/>
    <col customWidth="1" min="6" max="6" width="30.38"/>
    <col customWidth="1" min="7" max="7" width="35.5"/>
    <col customWidth="1" min="9" max="9" width="53.38"/>
    <col customWidth="1" min="10" max="10" width="25.75"/>
    <col customWidth="1" min="13" max="13" width="12.5"/>
  </cols>
  <sheetData>
    <row r="1">
      <c r="A1" s="1" t="s">
        <v>0</v>
      </c>
      <c r="B1" s="2"/>
      <c r="C1" s="2"/>
      <c r="D1" s="2"/>
      <c r="E1" s="3" t="s">
        <v>1</v>
      </c>
      <c r="F1" s="4" t="s">
        <v>2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5" t="s">
        <v>3</v>
      </c>
      <c r="B2" s="6" t="s">
        <v>4</v>
      </c>
      <c r="C2" s="2"/>
      <c r="D2" s="7" t="s">
        <v>5</v>
      </c>
      <c r="F2" s="8" t="s">
        <v>6</v>
      </c>
      <c r="H2" s="2"/>
      <c r="I2" s="2"/>
      <c r="J2" s="2"/>
      <c r="K2" s="9" t="s">
        <v>7</v>
      </c>
      <c r="L2" s="9" t="s">
        <v>8</v>
      </c>
      <c r="M2" s="9" t="s">
        <v>9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5" t="s">
        <v>10</v>
      </c>
      <c r="B3" s="6" t="s">
        <v>11</v>
      </c>
      <c r="C3" s="2"/>
      <c r="D3" s="10" t="s">
        <v>12</v>
      </c>
      <c r="F3" s="8" t="s">
        <v>13</v>
      </c>
      <c r="G3" s="11">
        <f>G5/G4</f>
        <v>126666.6667</v>
      </c>
      <c r="H3" s="12" t="s">
        <v>14</v>
      </c>
      <c r="I3" s="12"/>
      <c r="J3" s="2" t="s">
        <v>13</v>
      </c>
      <c r="K3" s="13">
        <f>G3</f>
        <v>126666.6667</v>
      </c>
      <c r="L3" s="13">
        <f t="shared" ref="L3:M3" si="1">K3</f>
        <v>126666.6667</v>
      </c>
      <c r="M3" s="13">
        <f t="shared" si="1"/>
        <v>126666.6667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5" t="s">
        <v>15</v>
      </c>
      <c r="B4" s="14">
        <v>120000.0</v>
      </c>
      <c r="C4" s="2"/>
      <c r="F4" s="8" t="s">
        <v>16</v>
      </c>
      <c r="G4" s="15">
        <v>0.02</v>
      </c>
      <c r="H4" s="16"/>
      <c r="I4" s="2"/>
      <c r="J4" s="2" t="s">
        <v>16</v>
      </c>
      <c r="K4" s="17">
        <v>0.015</v>
      </c>
      <c r="L4" s="17">
        <v>0.01</v>
      </c>
      <c r="M4" s="17">
        <v>0.03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18" t="s">
        <v>17</v>
      </c>
      <c r="B5" s="19">
        <f>vlookup(B2, 'Vlookup backend sheet'!D:E, 2, false)</f>
        <v>1.32</v>
      </c>
      <c r="C5" s="2"/>
      <c r="D5" s="2"/>
      <c r="F5" s="8" t="s">
        <v>18</v>
      </c>
      <c r="G5" s="11">
        <f>G7/G6</f>
        <v>2533.333333</v>
      </c>
      <c r="H5" s="12" t="s">
        <v>14</v>
      </c>
      <c r="I5" s="2"/>
      <c r="J5" s="2" t="s">
        <v>18</v>
      </c>
      <c r="K5" s="13">
        <f t="shared" ref="K5:M5" si="2">K4*K3</f>
        <v>1900</v>
      </c>
      <c r="L5" s="13">
        <f t="shared" si="2"/>
        <v>1266.666667</v>
      </c>
      <c r="M5" s="13">
        <f t="shared" si="2"/>
        <v>3800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8" t="s">
        <v>19</v>
      </c>
      <c r="B6" s="20">
        <f>vlookup(B3, 'Vlookup backend sheet'!A:B, 2, false)</f>
        <v>0.34</v>
      </c>
      <c r="C6" s="2"/>
      <c r="D6" s="2"/>
      <c r="F6" s="8" t="s">
        <v>20</v>
      </c>
      <c r="G6" s="15">
        <v>0.5</v>
      </c>
      <c r="H6" s="16"/>
      <c r="I6" s="2"/>
      <c r="J6" s="2" t="s">
        <v>20</v>
      </c>
      <c r="K6" s="21">
        <v>0.8</v>
      </c>
      <c r="L6" s="21">
        <v>0.5</v>
      </c>
      <c r="M6" s="21">
        <v>0.2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5" t="s">
        <v>21</v>
      </c>
      <c r="B7" s="22">
        <v>0.95</v>
      </c>
      <c r="C7" s="2"/>
      <c r="D7" s="2"/>
      <c r="F7" s="23" t="s">
        <v>22</v>
      </c>
      <c r="G7" s="11">
        <f>G9/G8</f>
        <v>1266.666667</v>
      </c>
      <c r="H7" s="12" t="s">
        <v>14</v>
      </c>
      <c r="I7" s="12" t="s">
        <v>23</v>
      </c>
      <c r="J7" s="2" t="s">
        <v>24</v>
      </c>
      <c r="K7" s="13">
        <f t="shared" ref="K7:M7" si="3">K6*K5</f>
        <v>1520</v>
      </c>
      <c r="L7" s="13">
        <f t="shared" si="3"/>
        <v>633.3333333</v>
      </c>
      <c r="M7" s="13">
        <f t="shared" si="3"/>
        <v>760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5" t="s">
        <v>25</v>
      </c>
      <c r="B8" s="24">
        <f>100%-B7</f>
        <v>0.05</v>
      </c>
      <c r="C8" s="2"/>
      <c r="D8" s="2"/>
      <c r="F8" s="8" t="s">
        <v>26</v>
      </c>
      <c r="G8" s="15">
        <v>0.5</v>
      </c>
      <c r="H8" s="2"/>
      <c r="I8" s="2"/>
      <c r="J8" s="2" t="s">
        <v>26</v>
      </c>
      <c r="K8" s="21">
        <v>0.5</v>
      </c>
      <c r="L8" s="21">
        <v>0.4</v>
      </c>
      <c r="M8" s="21">
        <v>0.01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5" t="s">
        <v>27</v>
      </c>
      <c r="B9" s="22">
        <v>0.8</v>
      </c>
      <c r="C9" s="2"/>
      <c r="D9" s="2"/>
      <c r="F9" s="8" t="s">
        <v>28</v>
      </c>
      <c r="G9" s="11">
        <f>B21/G10</f>
        <v>633.3333333</v>
      </c>
      <c r="H9" s="12" t="s">
        <v>14</v>
      </c>
      <c r="I9" s="25"/>
      <c r="J9" s="2" t="s">
        <v>28</v>
      </c>
      <c r="K9" s="13">
        <f t="shared" ref="K9:M9" si="4">K8*K7</f>
        <v>760</v>
      </c>
      <c r="L9" s="13">
        <f t="shared" si="4"/>
        <v>253.3333333</v>
      </c>
      <c r="M9" s="13">
        <f t="shared" si="4"/>
        <v>7.6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5" t="s">
        <v>29</v>
      </c>
      <c r="B10" s="14">
        <v>2.0E7</v>
      </c>
      <c r="C10" s="2"/>
      <c r="D10" s="2"/>
      <c r="F10" s="8" t="s">
        <v>30</v>
      </c>
      <c r="G10" s="15">
        <v>0.25</v>
      </c>
      <c r="H10" s="2"/>
      <c r="I10" s="2"/>
      <c r="J10" s="2" t="s">
        <v>30</v>
      </c>
      <c r="K10" s="21">
        <v>0.3</v>
      </c>
      <c r="L10" s="21">
        <v>0.35</v>
      </c>
      <c r="M10" s="21">
        <v>0.1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5" t="s">
        <v>31</v>
      </c>
      <c r="B11" s="14">
        <v>4.0E7</v>
      </c>
      <c r="C11" s="2"/>
      <c r="D11" s="2"/>
      <c r="F11" s="23" t="s">
        <v>32</v>
      </c>
      <c r="G11" s="26">
        <f>G10*G9</f>
        <v>158.3333333</v>
      </c>
      <c r="H11" s="12" t="s">
        <v>14</v>
      </c>
      <c r="I11" s="27"/>
      <c r="J11" s="12" t="s">
        <v>33</v>
      </c>
      <c r="K11" s="28">
        <f t="shared" ref="K11:M11" si="5">K10*K9</f>
        <v>228</v>
      </c>
      <c r="L11" s="28">
        <f t="shared" si="5"/>
        <v>88.66666667</v>
      </c>
      <c r="M11" s="28">
        <f t="shared" si="5"/>
        <v>0.76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5" t="s">
        <v>34</v>
      </c>
      <c r="B12" s="29">
        <f>(B11-B10)*B7</f>
        <v>19000000</v>
      </c>
      <c r="C12" s="2"/>
      <c r="D12" s="2"/>
      <c r="F12" s="30"/>
      <c r="G12" s="8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2"/>
      <c r="D13" s="2"/>
      <c r="F13" s="23" t="s">
        <v>35</v>
      </c>
      <c r="G13" s="31">
        <v>30000.0</v>
      </c>
      <c r="H13" s="2"/>
      <c r="I13" s="2"/>
      <c r="J13" s="12" t="s">
        <v>35</v>
      </c>
      <c r="K13" s="32">
        <v>30000.0</v>
      </c>
      <c r="L13" s="33">
        <v>25000.0</v>
      </c>
      <c r="M13" s="33">
        <v>35000.0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5" t="s">
        <v>36</v>
      </c>
      <c r="B14" s="34">
        <v>48.0</v>
      </c>
      <c r="C14" s="2"/>
      <c r="D14" s="12"/>
      <c r="F14" s="30"/>
      <c r="G14" s="35"/>
      <c r="H14" s="2"/>
      <c r="I14" s="2"/>
      <c r="J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5" t="s">
        <v>37</v>
      </c>
      <c r="B15" s="29">
        <f>(B14/12)*B4</f>
        <v>480000</v>
      </c>
      <c r="C15" s="2"/>
      <c r="D15" s="2"/>
      <c r="F15" s="8" t="s">
        <v>38</v>
      </c>
      <c r="G15" s="35"/>
      <c r="H15" s="2"/>
      <c r="I15" s="2"/>
      <c r="J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5" t="s">
        <v>39</v>
      </c>
      <c r="B16" s="36">
        <f>B15*B7/B22</f>
        <v>8.467023173</v>
      </c>
      <c r="C16" s="2"/>
      <c r="D16" s="2"/>
      <c r="F16" s="8" t="s">
        <v>40</v>
      </c>
      <c r="G16" s="37">
        <f>G$19/G5</f>
        <v>1875</v>
      </c>
      <c r="H16" s="38">
        <f t="shared" ref="H16:H18" si="7">G16*1.32</f>
        <v>2475</v>
      </c>
      <c r="I16" s="39">
        <f t="shared" ref="I16:I18" si="8">H16*$B$6</f>
        <v>841.5</v>
      </c>
      <c r="J16" s="12" t="s">
        <v>41</v>
      </c>
      <c r="K16" s="29">
        <f t="shared" ref="K16:M16" si="6">K$19/K5</f>
        <v>3600</v>
      </c>
      <c r="L16" s="29">
        <f t="shared" si="6"/>
        <v>1750</v>
      </c>
      <c r="M16" s="29">
        <f t="shared" si="6"/>
        <v>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5" t="s">
        <v>42</v>
      </c>
      <c r="B17" s="36">
        <f>B22/(B15/B14)</f>
        <v>5.3856</v>
      </c>
      <c r="C17" s="2"/>
      <c r="D17" s="2"/>
      <c r="F17" s="8" t="s">
        <v>43</v>
      </c>
      <c r="G17" s="37">
        <f>G$19/G7</f>
        <v>3750</v>
      </c>
      <c r="H17" s="38">
        <f t="shared" si="7"/>
        <v>4950</v>
      </c>
      <c r="I17" s="39">
        <f t="shared" si="8"/>
        <v>1683</v>
      </c>
      <c r="J17" s="12" t="s">
        <v>44</v>
      </c>
      <c r="K17" s="29">
        <f t="shared" ref="K17:M17" si="9">K$19/K7</f>
        <v>4500</v>
      </c>
      <c r="L17" s="29">
        <f t="shared" si="9"/>
        <v>3500</v>
      </c>
      <c r="M17" s="29">
        <f t="shared" si="9"/>
        <v>35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5"/>
      <c r="B18" s="40"/>
      <c r="C18" s="2"/>
      <c r="D18" s="2"/>
      <c r="F18" s="8" t="s">
        <v>28</v>
      </c>
      <c r="G18" s="37">
        <f>G$19/G9</f>
        <v>7500</v>
      </c>
      <c r="H18" s="38">
        <f t="shared" si="7"/>
        <v>9900</v>
      </c>
      <c r="I18" s="39">
        <f t="shared" si="8"/>
        <v>3366</v>
      </c>
      <c r="J18" s="12" t="s">
        <v>45</v>
      </c>
      <c r="K18" s="29">
        <f t="shared" ref="K18:M18" si="10">K$19/K9</f>
        <v>9000</v>
      </c>
      <c r="L18" s="29">
        <f t="shared" si="10"/>
        <v>8750</v>
      </c>
      <c r="M18" s="29">
        <f t="shared" si="10"/>
        <v>3500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41" t="s">
        <v>46</v>
      </c>
      <c r="B19" s="29">
        <f>B12*B5</f>
        <v>25080000</v>
      </c>
      <c r="C19" s="2"/>
      <c r="D19" s="2"/>
      <c r="F19" s="23" t="s">
        <v>47</v>
      </c>
      <c r="G19" s="35">
        <f>G13*G11</f>
        <v>4750000</v>
      </c>
      <c r="H19" s="2"/>
      <c r="I19" s="2"/>
      <c r="J19" s="12" t="s">
        <v>48</v>
      </c>
      <c r="K19" s="29">
        <f t="shared" ref="K19:M19" si="11">K13*K11</f>
        <v>6840000</v>
      </c>
      <c r="L19" s="29">
        <f t="shared" si="11"/>
        <v>2216666.667</v>
      </c>
      <c r="M19" s="29">
        <f t="shared" si="11"/>
        <v>26600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42" t="s">
        <v>49</v>
      </c>
      <c r="B20" s="43">
        <f>(B12*B5)*B6</f>
        <v>8527200</v>
      </c>
      <c r="C20" s="2"/>
      <c r="D20" s="2"/>
      <c r="F20" s="8"/>
      <c r="G20" s="8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44" t="s">
        <v>50</v>
      </c>
      <c r="B21" s="45">
        <f>B12/B4</f>
        <v>158.3333333</v>
      </c>
      <c r="C21" s="2"/>
      <c r="D21" s="2"/>
      <c r="F21" s="23" t="s">
        <v>51</v>
      </c>
      <c r="G21" s="23">
        <v>14.0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44" t="s">
        <v>52</v>
      </c>
      <c r="B22" s="29">
        <f>B20/B21</f>
        <v>53856</v>
      </c>
      <c r="C22" s="2"/>
      <c r="D22" s="2"/>
      <c r="F22" s="23" t="s">
        <v>53</v>
      </c>
      <c r="G22" s="46">
        <v>5.01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47" t="s">
        <v>54</v>
      </c>
      <c r="B23" s="20">
        <f>B22/B4</f>
        <v>0.4488</v>
      </c>
      <c r="C23" s="2"/>
      <c r="D23" s="5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5"/>
      <c r="B24" s="38"/>
      <c r="C24" s="2"/>
      <c r="D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48"/>
      <c r="B25" s="49"/>
      <c r="C25" s="50"/>
      <c r="D25" s="51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>
      <c r="A26" s="5" t="s">
        <v>55</v>
      </c>
      <c r="B26" s="22">
        <v>0.4</v>
      </c>
      <c r="C26" s="2"/>
      <c r="D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 t="s">
        <v>56</v>
      </c>
      <c r="B27" s="29">
        <f>B32/(B26*B21)</f>
        <v>132273.5684</v>
      </c>
      <c r="C27" s="2"/>
      <c r="D27" s="2"/>
      <c r="E27" s="1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 t="s">
        <v>57</v>
      </c>
      <c r="B28" s="52">
        <f>B15/B27</f>
        <v>3.628842903</v>
      </c>
      <c r="C28" s="2"/>
      <c r="D28" s="2"/>
      <c r="E28" s="16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16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 t="s">
        <v>58</v>
      </c>
      <c r="B30" s="14">
        <v>149874.0</v>
      </c>
      <c r="C30" s="2"/>
      <c r="D30" s="2"/>
      <c r="E30" s="1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 t="s">
        <v>59</v>
      </c>
      <c r="B31" s="53"/>
      <c r="C31" s="13"/>
      <c r="D31" s="54"/>
      <c r="E31" s="16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 t="s">
        <v>60</v>
      </c>
      <c r="B32" s="53">
        <f>B20-sum(B30:B31)</f>
        <v>8377326</v>
      </c>
      <c r="C32" s="2"/>
      <c r="D32" s="2"/>
      <c r="E32" s="16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>
      <c r="A35" s="2"/>
      <c r="B35" s="2"/>
      <c r="C35" s="2"/>
      <c r="D35" s="2"/>
      <c r="E35" s="1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16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12" t="s">
        <v>61</v>
      </c>
      <c r="B37" s="2"/>
      <c r="C37" s="2"/>
      <c r="D37" s="2"/>
      <c r="E37" s="16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 t="s">
        <v>58</v>
      </c>
      <c r="C38" s="2"/>
      <c r="D38" s="2"/>
      <c r="E38" s="1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 t="s">
        <v>59</v>
      </c>
      <c r="C39" s="2"/>
      <c r="D39" s="2"/>
      <c r="E39" s="1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12" t="s">
        <v>62</v>
      </c>
      <c r="C40" s="2"/>
      <c r="D40" s="2"/>
      <c r="E40" s="1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12" t="s">
        <v>63</v>
      </c>
      <c r="C41" s="2"/>
      <c r="D41" s="2"/>
      <c r="E41" s="1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12" t="s">
        <v>64</v>
      </c>
      <c r="C42" s="2"/>
      <c r="D42" s="2"/>
      <c r="E42" s="16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12" t="s">
        <v>65</v>
      </c>
      <c r="B43" s="2"/>
      <c r="C43" s="2"/>
      <c r="D43" s="2"/>
      <c r="E43" s="16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B44" s="2"/>
      <c r="C44" s="2"/>
      <c r="D44" s="2"/>
      <c r="E44" s="1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1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1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1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16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1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16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1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1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1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1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16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16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16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1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1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1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1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16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16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16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16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16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1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16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1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16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16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16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16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16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16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16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16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16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16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16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16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16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16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16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16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1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1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16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16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16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16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16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16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16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1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16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16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16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16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16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16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16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16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16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16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16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16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16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16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16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16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16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16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16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16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16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16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16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16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16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16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16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16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16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16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16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16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16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16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16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16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16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16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16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16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16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16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16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16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16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16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16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16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16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16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16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16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16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16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16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16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16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16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16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16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16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16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16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16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16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1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16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16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16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16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16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16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16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16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16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1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16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16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16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1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16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16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16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16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16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16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16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16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1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16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16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16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16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16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16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16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16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16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16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16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16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16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16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16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16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16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16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16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16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16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16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16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1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16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16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16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16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16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16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16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16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16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16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1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16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16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16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16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16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16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16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1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16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16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16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16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16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16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1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16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16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16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16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16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16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16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16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16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16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16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1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16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16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16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16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16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16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16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16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16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16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16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1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16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16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16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16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16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16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16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16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16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16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16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16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16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16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16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16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1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16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16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16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16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16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16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1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16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16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16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16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16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16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16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16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16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16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16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16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16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16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16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16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16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16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16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16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16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16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16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16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16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16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16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16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16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16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16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16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16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1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16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16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16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16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16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16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16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16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16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16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16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16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16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16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16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16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16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16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16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16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16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16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16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16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16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16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16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16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16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16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16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16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16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16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16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16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16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1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16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16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16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1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1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16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16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16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16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16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1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16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16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16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16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16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16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16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1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16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16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16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16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16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16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16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16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16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16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16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16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16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16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16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16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16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16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16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16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16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16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16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16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16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16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16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16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16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16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16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16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16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16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16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16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16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16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16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16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16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16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16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16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16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16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16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16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16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16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16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16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16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16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16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16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16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16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16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16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16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16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16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16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16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16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16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16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16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16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16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16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16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16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16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16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16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16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16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16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16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16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16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16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16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16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16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16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16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16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16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16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16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16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16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16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16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16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16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16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16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16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16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16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16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16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16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16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16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16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16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16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16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16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16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16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16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16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16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16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16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16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16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16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16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16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16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16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16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16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16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16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16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16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16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16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16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16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16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16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16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16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16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16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16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16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16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16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16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16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16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16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16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16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16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16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16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16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16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16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16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16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16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16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16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16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16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16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16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16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16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16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16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16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16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16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16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16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16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16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16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16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16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16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16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16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16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16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16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16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16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16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16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16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16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16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16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16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16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16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16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16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16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16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16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16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16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16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16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16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16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16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16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16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16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16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16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16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16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16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16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16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16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16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16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16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16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16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16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16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16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16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16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16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16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16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16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16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16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16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16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16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16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16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16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16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16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16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16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16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16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16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16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16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16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16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16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16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16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16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16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16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16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16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16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16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16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16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16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16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16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16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16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16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16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16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16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16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16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16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16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16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16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16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16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16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16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16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16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16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16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16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16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16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16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16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16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16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16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16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16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16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16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16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16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16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16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16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16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16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16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16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16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16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16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16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16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16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16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16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16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16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16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16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16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16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16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16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16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16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16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16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16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16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16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16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16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16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16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16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16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16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16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16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16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16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16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16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16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16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16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16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16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16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16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16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16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16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16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16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16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16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16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16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16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16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16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16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16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16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16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16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16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16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16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16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16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16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16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16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16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16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16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16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16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16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16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16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16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16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16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16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16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16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16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16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16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16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16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16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16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16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16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16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16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16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16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16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16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16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16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16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16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16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16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16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16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16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16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16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16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16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16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16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16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16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16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16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16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16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16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16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16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16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16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16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16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16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16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16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16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16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16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16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16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16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16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16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16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16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16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16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16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16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16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16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16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16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16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16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16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16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16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16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16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16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16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16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16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16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16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16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16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16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16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16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16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16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16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16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16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16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16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16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16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16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16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16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16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16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16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16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16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16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16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16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16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16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16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16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16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16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16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16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16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16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16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16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16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16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16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16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16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16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16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16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16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16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16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16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16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16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16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16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16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16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16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16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16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16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16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16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16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16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16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16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16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16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16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16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16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16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16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16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16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16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16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16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16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16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16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16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16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16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16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16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16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16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16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16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16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16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16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16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16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16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16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16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16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16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16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16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16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16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16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16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16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16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16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16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16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16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16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16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16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16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16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16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16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16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16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16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16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16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16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16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16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16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16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16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16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16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16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16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16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16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16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16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16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16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16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16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16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16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16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16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16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16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16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16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16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16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16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>
      <c r="A1001" s="2"/>
      <c r="B1001" s="2"/>
      <c r="C1001" s="2"/>
      <c r="D1001" s="2"/>
      <c r="E1001" s="16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>
      <c r="A1002" s="2"/>
      <c r="B1002" s="2"/>
      <c r="C1002" s="2"/>
      <c r="D1002" s="2"/>
      <c r="E1002" s="16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>
      <c r="A1003" s="2"/>
      <c r="B1003" s="2"/>
      <c r="C1003" s="2"/>
      <c r="D1003" s="2"/>
      <c r="E1003" s="16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>
      <c r="A1004" s="2"/>
      <c r="B1004" s="2"/>
      <c r="C1004" s="2"/>
      <c r="D1004" s="2"/>
      <c r="E1004" s="16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>
      <c r="A1005" s="2"/>
      <c r="B1005" s="2"/>
      <c r="C1005" s="2"/>
      <c r="D1005" s="2"/>
      <c r="E1005" s="16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>
      <c r="A1006" s="2"/>
      <c r="B1006" s="2"/>
      <c r="C1006" s="2"/>
      <c r="D1006" s="2"/>
      <c r="E1006" s="16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>
      <c r="A1007" s="2"/>
      <c r="B1007" s="2"/>
      <c r="C1007" s="2"/>
      <c r="D1007" s="2"/>
      <c r="E1007" s="16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>
      <c r="A1008" s="2"/>
      <c r="B1008" s="2"/>
      <c r="C1008" s="2"/>
      <c r="D1008" s="2"/>
      <c r="E1008" s="16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</sheetData>
  <mergeCells count="3">
    <mergeCell ref="E1:E26"/>
    <mergeCell ref="F2:G2"/>
    <mergeCell ref="D3:D4"/>
  </mergeCells>
  <dataValidations>
    <dataValidation type="list" allowBlank="1" sqref="B2">
      <formula1>"Hubspot,The Average SaaS Company"</formula1>
    </dataValidation>
    <dataValidation type="list" allowBlank="1" sqref="B3">
      <formula1>"Channel,Inside Sales,Internet Sales,Field Sales,Channel Sales,Mixed"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38"/>
    <col customWidth="1" min="2" max="2" width="50.38"/>
    <col customWidth="1" min="3" max="3" width="23.38"/>
    <col customWidth="1" min="4" max="4" width="25.63"/>
    <col customWidth="1" min="5" max="5" width="22.63"/>
    <col customWidth="1" min="6" max="6" width="20.0"/>
  </cols>
  <sheetData>
    <row r="1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>
      <c r="A2" s="55"/>
      <c r="D2" s="56"/>
      <c r="E2" s="56"/>
      <c r="F2" s="56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ht="42.75" customHeight="1">
      <c r="A3" s="57"/>
      <c r="B3" s="58" t="s">
        <v>66</v>
      </c>
      <c r="C3" s="59" t="s">
        <v>67</v>
      </c>
      <c r="D3" s="60" t="s">
        <v>68</v>
      </c>
      <c r="E3" s="59" t="s">
        <v>69</v>
      </c>
      <c r="F3" s="61" t="s">
        <v>70</v>
      </c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ht="27.0" customHeight="1">
      <c r="A4" s="62" t="s">
        <v>71</v>
      </c>
      <c r="B4" s="63"/>
      <c r="C4" s="64" t="s">
        <v>72</v>
      </c>
      <c r="D4" s="65">
        <v>30000.0</v>
      </c>
      <c r="E4" s="66">
        <v>0.08</v>
      </c>
      <c r="F4" s="67">
        <f t="shared" ref="F4:F8" si="1">$D$12/D4</f>
        <v>33.6</v>
      </c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</row>
    <row r="5" ht="27.0" customHeight="1">
      <c r="A5" s="62" t="s">
        <v>18</v>
      </c>
      <c r="B5" s="63"/>
      <c r="C5" s="64" t="s">
        <v>72</v>
      </c>
      <c r="D5" s="65">
        <f t="shared" ref="D5:D6" si="2">D4*E4</f>
        <v>2400</v>
      </c>
      <c r="E5" s="68">
        <v>0.5</v>
      </c>
      <c r="F5" s="67">
        <f t="shared" si="1"/>
        <v>420</v>
      </c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>
      <c r="A6" s="62" t="s">
        <v>24</v>
      </c>
      <c r="B6" s="64" t="s">
        <v>73</v>
      </c>
      <c r="C6" s="64" t="s">
        <v>72</v>
      </c>
      <c r="D6" s="65">
        <f t="shared" si="2"/>
        <v>1200</v>
      </c>
      <c r="E6" s="68">
        <v>0.8</v>
      </c>
      <c r="F6" s="67">
        <f t="shared" si="1"/>
        <v>840</v>
      </c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</row>
    <row r="7">
      <c r="A7" s="62" t="s">
        <v>74</v>
      </c>
      <c r="B7" s="64" t="s">
        <v>75</v>
      </c>
      <c r="C7" s="64" t="s">
        <v>76</v>
      </c>
      <c r="D7" s="65">
        <f t="shared" ref="D7:D8" si="3">D6*E7</f>
        <v>960</v>
      </c>
      <c r="E7" s="68">
        <v>0.8</v>
      </c>
      <c r="F7" s="67">
        <f t="shared" si="1"/>
        <v>1050</v>
      </c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</row>
    <row r="8">
      <c r="A8" s="62" t="s">
        <v>77</v>
      </c>
      <c r="B8" s="64" t="s">
        <v>78</v>
      </c>
      <c r="C8" s="64" t="s">
        <v>76</v>
      </c>
      <c r="D8" s="65">
        <f t="shared" si="3"/>
        <v>336</v>
      </c>
      <c r="E8" s="68">
        <v>0.35</v>
      </c>
      <c r="F8" s="67">
        <f t="shared" si="1"/>
        <v>3000</v>
      </c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</row>
    <row r="9" ht="33.75" customHeight="1">
      <c r="A9" s="62" t="s">
        <v>79</v>
      </c>
      <c r="B9" s="63"/>
      <c r="C9" s="64" t="s">
        <v>76</v>
      </c>
      <c r="D9" s="69"/>
      <c r="E9" s="70"/>
      <c r="F9" s="71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</row>
    <row r="10" ht="30.0" customHeight="1">
      <c r="A10" s="62" t="s">
        <v>32</v>
      </c>
      <c r="B10" s="72"/>
      <c r="C10" s="64" t="s">
        <v>80</v>
      </c>
      <c r="D10" s="73">
        <f>D8*E10</f>
        <v>84</v>
      </c>
      <c r="E10" s="68">
        <v>0.25</v>
      </c>
      <c r="F10" s="67">
        <f>D12/D10</f>
        <v>12000</v>
      </c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</row>
    <row r="11" ht="30.0" customHeight="1">
      <c r="A11" s="62" t="s">
        <v>37</v>
      </c>
      <c r="B11" s="74"/>
      <c r="C11" s="75"/>
      <c r="D11" s="76">
        <v>12000.0</v>
      </c>
      <c r="E11" s="70"/>
      <c r="F11" s="77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</row>
    <row r="12" ht="30.0" customHeight="1">
      <c r="A12" s="62" t="s">
        <v>48</v>
      </c>
      <c r="B12" s="78"/>
      <c r="C12" s="78"/>
      <c r="D12" s="76">
        <f>D11*D10</f>
        <v>1008000</v>
      </c>
      <c r="E12" s="79"/>
      <c r="F12" s="80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</row>
    <row r="13" ht="30.0" customHeight="1">
      <c r="A13" s="81" t="s">
        <v>27</v>
      </c>
      <c r="B13" s="82">
        <v>0.8</v>
      </c>
      <c r="C13" s="83"/>
      <c r="D13" s="84">
        <f>D12*B13</f>
        <v>806400</v>
      </c>
      <c r="E13" s="85"/>
      <c r="F13" s="86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</row>
    <row r="15">
      <c r="A15" s="55"/>
      <c r="B15" s="87" t="s">
        <v>81</v>
      </c>
      <c r="C15" s="87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</row>
    <row r="16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</row>
    <row r="17">
      <c r="A17" s="55"/>
      <c r="B17" s="87" t="s">
        <v>82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</row>
    <row r="18">
      <c r="A18" s="55"/>
      <c r="B18" s="87" t="s">
        <v>83</v>
      </c>
      <c r="C18" s="87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</row>
    <row r="19">
      <c r="A19" s="55"/>
      <c r="B19" s="87" t="s">
        <v>84</v>
      </c>
      <c r="C19" s="87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</row>
    <row r="20">
      <c r="A20" s="55"/>
      <c r="C20" s="87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</row>
    <row r="21">
      <c r="A21" s="55"/>
      <c r="B21" s="87" t="s">
        <v>85</v>
      </c>
      <c r="C21" s="88">
        <v>2000000.0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</row>
    <row r="22">
      <c r="A22" s="55"/>
      <c r="B22" s="87" t="s">
        <v>86</v>
      </c>
      <c r="C22" s="55">
        <f>C21/F8</f>
        <v>666.6666667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</row>
    <row r="23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</row>
    <row r="24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</row>
    <row r="2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</row>
    <row r="26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</row>
    <row r="27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</row>
    <row r="28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</row>
    <row r="29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</row>
    <row r="30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</row>
    <row r="3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</row>
    <row r="32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</row>
    <row r="33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</row>
    <row r="34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</row>
    <row r="3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</row>
    <row r="36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</row>
    <row r="37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</row>
    <row r="38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</row>
    <row r="39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</row>
    <row r="40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</row>
    <row r="41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</row>
    <row r="4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</row>
    <row r="43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</row>
    <row r="44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</row>
    <row r="4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</row>
    <row r="46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</row>
    <row r="47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</row>
    <row r="48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</row>
    <row r="49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</row>
    <row r="50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</row>
    <row r="51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</row>
    <row r="5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</row>
    <row r="53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</row>
    <row r="54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</row>
    <row r="5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</row>
    <row r="56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</row>
    <row r="57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</row>
    <row r="59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</row>
    <row r="60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</row>
    <row r="61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</row>
    <row r="62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</row>
    <row r="63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</row>
    <row r="64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</row>
    <row r="6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</row>
    <row r="66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</row>
    <row r="67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</row>
    <row r="68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</row>
    <row r="69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</row>
    <row r="70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</row>
    <row r="71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</row>
    <row r="72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</row>
    <row r="73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</row>
    <row r="74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</row>
    <row r="7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</row>
    <row r="76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</row>
    <row r="77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</row>
    <row r="78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</row>
    <row r="79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</row>
    <row r="80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</row>
    <row r="81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</row>
    <row r="8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</row>
    <row r="8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</row>
    <row r="84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</row>
    <row r="8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</row>
    <row r="86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</row>
    <row r="87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</row>
    <row r="88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</row>
    <row r="89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</row>
    <row r="90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</row>
    <row r="91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</row>
    <row r="92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</row>
    <row r="93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</row>
    <row r="94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</row>
    <row r="9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</row>
    <row r="96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</row>
    <row r="97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</row>
    <row r="98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</row>
    <row r="99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</row>
    <row r="100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</row>
    <row r="101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</row>
    <row r="102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</row>
    <row r="103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</row>
    <row r="104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</row>
    <row r="105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</row>
    <row r="106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</row>
    <row r="107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</row>
    <row r="108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</row>
    <row r="109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</row>
    <row r="110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</row>
    <row r="111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</row>
    <row r="112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</row>
    <row r="113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</row>
    <row r="114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</row>
    <row r="115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</row>
    <row r="116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</row>
    <row r="117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</row>
    <row r="118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</row>
    <row r="119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</row>
    <row r="120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</row>
    <row r="121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</row>
    <row r="122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</row>
    <row r="123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</row>
    <row r="124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</row>
    <row r="12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</row>
    <row r="126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</row>
    <row r="127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</row>
    <row r="128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</row>
    <row r="129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</row>
    <row r="130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</row>
    <row r="131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</row>
    <row r="132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</row>
    <row r="133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</row>
    <row r="134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</row>
    <row r="135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</row>
    <row r="136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</row>
    <row r="137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</row>
    <row r="138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</row>
    <row r="139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</row>
    <row r="140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</row>
    <row r="141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</row>
    <row r="142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</row>
    <row r="143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</row>
    <row r="144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</row>
    <row r="145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</row>
    <row r="146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</row>
    <row r="147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</row>
    <row r="148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</row>
    <row r="149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</row>
    <row r="150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</row>
    <row r="151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</row>
    <row r="152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</row>
    <row r="153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</row>
    <row r="154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</row>
    <row r="15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</row>
    <row r="156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</row>
    <row r="157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</row>
    <row r="158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</row>
    <row r="159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</row>
    <row r="160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</row>
    <row r="161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</row>
    <row r="162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</row>
    <row r="163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</row>
    <row r="164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</row>
    <row r="165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</row>
    <row r="166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</row>
    <row r="167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</row>
    <row r="168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</row>
    <row r="169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</row>
    <row r="170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</row>
    <row r="171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</row>
    <row r="172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</row>
    <row r="173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</row>
    <row r="174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</row>
    <row r="175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</row>
    <row r="176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</row>
    <row r="177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</row>
    <row r="178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</row>
    <row r="179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</row>
    <row r="180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</row>
    <row r="181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</row>
    <row r="182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</row>
    <row r="183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</row>
    <row r="184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</row>
    <row r="185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</row>
    <row r="186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</row>
    <row r="187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</row>
    <row r="188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</row>
    <row r="189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</row>
    <row r="190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</row>
    <row r="191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</row>
    <row r="192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</row>
    <row r="193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</row>
    <row r="194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</row>
    <row r="195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</row>
    <row r="196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</row>
    <row r="197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</row>
    <row r="198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</row>
    <row r="199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</row>
    <row r="200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</row>
    <row r="201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</row>
    <row r="202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</row>
    <row r="203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</row>
    <row r="204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</row>
    <row r="205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</row>
    <row r="206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</row>
    <row r="207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</row>
    <row r="208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</row>
    <row r="209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</row>
    <row r="210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</row>
    <row r="211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</row>
    <row r="212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</row>
    <row r="213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</row>
    <row r="214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</row>
    <row r="215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</row>
    <row r="216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</row>
    <row r="217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</row>
    <row r="218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</row>
    <row r="219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</row>
    <row r="220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</row>
    <row r="221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</row>
    <row r="222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</row>
    <row r="223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</row>
    <row r="224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</row>
    <row r="225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</row>
    <row r="226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</row>
    <row r="227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</row>
    <row r="228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</row>
    <row r="229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</row>
    <row r="230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</row>
    <row r="231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</row>
    <row r="232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</row>
    <row r="233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</row>
    <row r="234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</row>
    <row r="235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</row>
    <row r="236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</row>
    <row r="237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</row>
    <row r="238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</row>
    <row r="239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</row>
    <row r="240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</row>
    <row r="241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</row>
    <row r="242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</row>
    <row r="243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</row>
    <row r="244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</row>
    <row r="245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</row>
    <row r="246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</row>
    <row r="247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</row>
    <row r="248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</row>
    <row r="249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</row>
    <row r="250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</row>
    <row r="251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</row>
    <row r="252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</row>
    <row r="253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</row>
    <row r="254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</row>
    <row r="255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</row>
    <row r="256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</row>
    <row r="257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</row>
    <row r="258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</row>
    <row r="259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</row>
    <row r="260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</row>
    <row r="261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</row>
    <row r="262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</row>
    <row r="263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</row>
    <row r="264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</row>
    <row r="265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</row>
    <row r="266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</row>
    <row r="267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</row>
    <row r="268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</row>
    <row r="269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</row>
    <row r="270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</row>
    <row r="271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</row>
    <row r="272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</row>
    <row r="273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</row>
    <row r="274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</row>
    <row r="275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</row>
    <row r="276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</row>
    <row r="277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</row>
    <row r="278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</row>
    <row r="279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</row>
    <row r="280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</row>
    <row r="281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</row>
    <row r="282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</row>
    <row r="283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</row>
    <row r="284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</row>
    <row r="285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</row>
    <row r="286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</row>
    <row r="287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</row>
    <row r="288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</row>
    <row r="289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</row>
    <row r="290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</row>
    <row r="291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</row>
    <row r="292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</row>
    <row r="293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</row>
    <row r="294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</row>
    <row r="295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</row>
    <row r="296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</row>
    <row r="297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</row>
    <row r="298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</row>
    <row r="299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</row>
    <row r="300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</row>
    <row r="301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</row>
    <row r="302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</row>
    <row r="303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</row>
    <row r="304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</row>
    <row r="305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</row>
    <row r="306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</row>
    <row r="307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</row>
    <row r="308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</row>
    <row r="309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</row>
    <row r="310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</row>
    <row r="311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</row>
    <row r="312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</row>
    <row r="313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</row>
    <row r="314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</row>
    <row r="315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</row>
    <row r="316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</row>
    <row r="317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</row>
    <row r="318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</row>
    <row r="319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</row>
    <row r="320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</row>
    <row r="321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</row>
    <row r="322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</row>
    <row r="323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</row>
    <row r="324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</row>
    <row r="325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</row>
    <row r="326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</row>
    <row r="327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</row>
    <row r="328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</row>
    <row r="329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</row>
    <row r="330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</row>
    <row r="331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</row>
    <row r="332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</row>
    <row r="333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</row>
    <row r="334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</row>
    <row r="335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</row>
    <row r="336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</row>
    <row r="337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</row>
    <row r="338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</row>
    <row r="339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</row>
    <row r="340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</row>
    <row r="341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</row>
    <row r="342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</row>
    <row r="343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</row>
    <row r="344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</row>
    <row r="345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</row>
    <row r="346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</row>
    <row r="347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</row>
    <row r="348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</row>
    <row r="349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</row>
    <row r="350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</row>
    <row r="351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</row>
    <row r="352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</row>
    <row r="353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</row>
    <row r="354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</row>
    <row r="355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</row>
    <row r="356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</row>
    <row r="357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</row>
    <row r="358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</row>
    <row r="359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</row>
    <row r="360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</row>
    <row r="361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</row>
    <row r="362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</row>
    <row r="363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</row>
    <row r="364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</row>
    <row r="365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</row>
    <row r="366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</row>
    <row r="367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</row>
    <row r="368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</row>
    <row r="369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</row>
    <row r="370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</row>
    <row r="371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</row>
    <row r="372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</row>
    <row r="373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</row>
    <row r="374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</row>
    <row r="375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</row>
    <row r="376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</row>
    <row r="377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</row>
    <row r="378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</row>
    <row r="379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</row>
    <row r="380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</row>
    <row r="381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</row>
    <row r="382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</row>
    <row r="383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</row>
    <row r="384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</row>
    <row r="385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</row>
    <row r="386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</row>
    <row r="387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</row>
    <row r="388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</row>
    <row r="389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</row>
    <row r="390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</row>
    <row r="391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</row>
    <row r="392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</row>
    <row r="393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</row>
    <row r="394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</row>
    <row r="395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</row>
    <row r="396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</row>
    <row r="397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</row>
    <row r="398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</row>
    <row r="399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</row>
    <row r="400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</row>
    <row r="401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</row>
    <row r="402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</row>
    <row r="403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</row>
    <row r="404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</row>
    <row r="405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</row>
    <row r="406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</row>
    <row r="407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</row>
    <row r="408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</row>
    <row r="409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</row>
    <row r="410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</row>
    <row r="411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</row>
    <row r="412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</row>
    <row r="413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</row>
    <row r="414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</row>
    <row r="415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</row>
    <row r="416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</row>
    <row r="417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</row>
    <row r="418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</row>
    <row r="419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</row>
    <row r="420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</row>
    <row r="421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</row>
    <row r="422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</row>
    <row r="423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</row>
    <row r="424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</row>
    <row r="425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</row>
    <row r="426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</row>
    <row r="427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</row>
    <row r="428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</row>
    <row r="429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</row>
    <row r="430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</row>
    <row r="431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</row>
    <row r="432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</row>
    <row r="433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</row>
    <row r="434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</row>
    <row r="435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</row>
    <row r="436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</row>
    <row r="437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</row>
    <row r="438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</row>
    <row r="439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</row>
    <row r="440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</row>
    <row r="441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</row>
    <row r="442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</row>
    <row r="443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</row>
    <row r="444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</row>
    <row r="445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</row>
    <row r="446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</row>
    <row r="447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</row>
    <row r="448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</row>
    <row r="449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</row>
    <row r="450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</row>
    <row r="451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</row>
    <row r="452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</row>
    <row r="453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</row>
    <row r="454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</row>
    <row r="455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</row>
    <row r="456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</row>
    <row r="457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</row>
    <row r="458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</row>
    <row r="459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</row>
    <row r="460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</row>
    <row r="461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</row>
    <row r="462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</row>
    <row r="463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</row>
    <row r="464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</row>
    <row r="465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</row>
    <row r="466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</row>
    <row r="467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</row>
    <row r="468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</row>
    <row r="469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</row>
    <row r="470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</row>
    <row r="471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</row>
    <row r="472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</row>
    <row r="473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</row>
    <row r="474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</row>
    <row r="475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</row>
    <row r="476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</row>
    <row r="477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</row>
    <row r="478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</row>
    <row r="479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</row>
    <row r="480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</row>
    <row r="481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</row>
    <row r="482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</row>
    <row r="483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</row>
    <row r="484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</row>
    <row r="485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</row>
    <row r="486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</row>
    <row r="487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</row>
    <row r="488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</row>
    <row r="489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</row>
    <row r="490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</row>
    <row r="491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</row>
    <row r="492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</row>
    <row r="493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</row>
    <row r="494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</row>
    <row r="495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</row>
    <row r="496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</row>
    <row r="497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</row>
    <row r="498">
      <c r="A498" s="55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</row>
    <row r="499">
      <c r="A499" s="55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</row>
    <row r="500">
      <c r="A500" s="55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</row>
    <row r="501">
      <c r="A501" s="55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</row>
    <row r="502">
      <c r="A502" s="55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</row>
    <row r="503">
      <c r="A503" s="55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</row>
    <row r="504">
      <c r="A504" s="55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</row>
    <row r="505">
      <c r="A505" s="55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</row>
    <row r="506">
      <c r="A506" s="55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</row>
    <row r="507">
      <c r="A507" s="55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</row>
    <row r="508">
      <c r="A508" s="55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</row>
    <row r="509">
      <c r="A509" s="55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</row>
    <row r="510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</row>
    <row r="511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</row>
    <row r="512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</row>
    <row r="513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</row>
    <row r="514">
      <c r="A514" s="55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</row>
    <row r="515">
      <c r="A515" s="55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</row>
    <row r="516">
      <c r="A516" s="55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</row>
    <row r="517">
      <c r="A517" s="55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</row>
    <row r="518">
      <c r="A518" s="55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</row>
    <row r="519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</row>
    <row r="520">
      <c r="A520" s="55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</row>
    <row r="521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</row>
    <row r="522">
      <c r="A522" s="55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</row>
    <row r="523">
      <c r="A523" s="55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</row>
    <row r="524">
      <c r="A524" s="55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</row>
    <row r="525">
      <c r="A525" s="55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</row>
    <row r="526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</row>
    <row r="527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</row>
    <row r="528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</row>
    <row r="529">
      <c r="A529" s="55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</row>
    <row r="530">
      <c r="A530" s="55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</row>
    <row r="531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</row>
    <row r="532">
      <c r="A532" s="55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</row>
    <row r="533">
      <c r="A533" s="55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</row>
    <row r="534">
      <c r="A534" s="55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</row>
    <row r="535">
      <c r="A535" s="55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</row>
    <row r="536">
      <c r="A536" s="55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</row>
    <row r="537">
      <c r="A537" s="55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</row>
    <row r="538">
      <c r="A538" s="55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</row>
    <row r="539">
      <c r="A539" s="55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</row>
    <row r="540">
      <c r="A540" s="55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</row>
    <row r="541">
      <c r="A541" s="55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</row>
    <row r="542">
      <c r="A542" s="55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</row>
    <row r="543">
      <c r="A543" s="55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</row>
    <row r="544">
      <c r="A544" s="55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</row>
    <row r="545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</row>
    <row r="546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</row>
    <row r="547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</row>
    <row r="548">
      <c r="A548" s="55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</row>
    <row r="549">
      <c r="A549" s="55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</row>
    <row r="550">
      <c r="A550" s="55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</row>
    <row r="551">
      <c r="A551" s="55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</row>
    <row r="552">
      <c r="A552" s="55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</row>
    <row r="553">
      <c r="A553" s="55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</row>
    <row r="554">
      <c r="A554" s="55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</row>
    <row r="555">
      <c r="A555" s="55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</row>
    <row r="556">
      <c r="A556" s="55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</row>
    <row r="557">
      <c r="A557" s="55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</row>
    <row r="558">
      <c r="A558" s="55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</row>
    <row r="559">
      <c r="A559" s="55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</row>
    <row r="560">
      <c r="A560" s="55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</row>
    <row r="561">
      <c r="A561" s="55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</row>
    <row r="562">
      <c r="A562" s="55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</row>
    <row r="563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</row>
    <row r="564">
      <c r="A564" s="55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</row>
    <row r="565">
      <c r="A565" s="55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</row>
    <row r="566">
      <c r="A566" s="55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</row>
    <row r="567">
      <c r="A567" s="55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</row>
    <row r="568">
      <c r="A568" s="55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</row>
    <row r="569">
      <c r="A569" s="55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</row>
    <row r="570">
      <c r="A570" s="55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</row>
    <row r="571">
      <c r="A571" s="55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</row>
    <row r="572">
      <c r="A572" s="55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</row>
    <row r="573">
      <c r="A573" s="55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</row>
    <row r="574">
      <c r="A574" s="55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</row>
    <row r="575">
      <c r="A575" s="55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</row>
    <row r="576">
      <c r="A576" s="55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</row>
    <row r="577">
      <c r="A577" s="55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</row>
    <row r="578">
      <c r="A578" s="55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</row>
    <row r="579">
      <c r="A579" s="55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</row>
    <row r="580">
      <c r="A580" s="55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</row>
    <row r="581">
      <c r="A581" s="55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</row>
    <row r="582">
      <c r="A582" s="55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</row>
    <row r="583">
      <c r="A583" s="55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</row>
    <row r="584">
      <c r="A584" s="55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</row>
    <row r="585">
      <c r="A585" s="55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</row>
    <row r="586">
      <c r="A586" s="55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</row>
    <row r="587">
      <c r="A587" s="55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</row>
    <row r="588">
      <c r="A588" s="55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</row>
    <row r="589">
      <c r="A589" s="55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</row>
    <row r="590">
      <c r="A590" s="55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</row>
    <row r="591">
      <c r="A591" s="55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</row>
    <row r="592">
      <c r="A592" s="55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</row>
    <row r="593">
      <c r="A593" s="55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</row>
    <row r="594">
      <c r="A594" s="55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</row>
    <row r="595">
      <c r="A595" s="55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</row>
    <row r="596">
      <c r="A596" s="55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</row>
    <row r="597">
      <c r="A597" s="55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</row>
    <row r="598">
      <c r="A598" s="55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</row>
    <row r="599">
      <c r="A599" s="55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</row>
    <row r="600">
      <c r="A600" s="55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</row>
    <row r="601">
      <c r="A601" s="55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</row>
    <row r="602">
      <c r="A602" s="55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</row>
    <row r="603">
      <c r="A603" s="55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</row>
    <row r="604">
      <c r="A604" s="55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</row>
    <row r="605">
      <c r="A605" s="55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</row>
    <row r="606">
      <c r="A606" s="55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</row>
    <row r="607">
      <c r="A607" s="55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</row>
    <row r="608">
      <c r="A608" s="55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</row>
    <row r="609">
      <c r="A609" s="55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</row>
    <row r="610">
      <c r="A610" s="55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</row>
    <row r="611">
      <c r="A611" s="55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</row>
    <row r="612">
      <c r="A612" s="55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</row>
    <row r="613">
      <c r="A613" s="55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</row>
    <row r="614">
      <c r="A614" s="55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</row>
    <row r="615">
      <c r="A615" s="55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</row>
    <row r="616">
      <c r="A616" s="55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</row>
    <row r="617">
      <c r="A617" s="55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</row>
    <row r="618">
      <c r="A618" s="55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</row>
    <row r="619">
      <c r="A619" s="55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</row>
    <row r="620">
      <c r="A620" s="55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</row>
    <row r="621">
      <c r="A621" s="55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</row>
    <row r="622">
      <c r="A622" s="55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</row>
    <row r="623">
      <c r="A623" s="55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</row>
    <row r="624">
      <c r="A624" s="55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</row>
    <row r="625">
      <c r="A625" s="55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</row>
    <row r="626">
      <c r="A626" s="55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</row>
    <row r="627">
      <c r="A627" s="55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</row>
    <row r="628">
      <c r="A628" s="55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</row>
    <row r="629">
      <c r="A629" s="55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</row>
    <row r="630">
      <c r="A630" s="55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</row>
    <row r="631">
      <c r="A631" s="55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</row>
    <row r="632">
      <c r="A632" s="55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</row>
    <row r="633">
      <c r="A633" s="55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</row>
    <row r="634">
      <c r="A634" s="55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</row>
    <row r="635">
      <c r="A635" s="55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</row>
    <row r="636">
      <c r="A636" s="55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</row>
    <row r="637">
      <c r="A637" s="55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</row>
    <row r="638">
      <c r="A638" s="55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</row>
    <row r="639">
      <c r="A639" s="55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</row>
    <row r="640">
      <c r="A640" s="55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</row>
    <row r="641">
      <c r="A641" s="55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</row>
    <row r="642">
      <c r="A642" s="55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</row>
    <row r="643">
      <c r="A643" s="55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</row>
    <row r="644">
      <c r="A644" s="55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</row>
    <row r="645">
      <c r="A645" s="55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</row>
    <row r="646">
      <c r="A646" s="55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</row>
    <row r="647">
      <c r="A647" s="55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</row>
    <row r="648">
      <c r="A648" s="55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</row>
    <row r="649">
      <c r="A649" s="55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</row>
    <row r="650">
      <c r="A650" s="55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</row>
    <row r="651">
      <c r="A651" s="55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</row>
    <row r="652">
      <c r="A652" s="55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</row>
    <row r="653">
      <c r="A653" s="55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</row>
    <row r="654">
      <c r="A654" s="55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</row>
    <row r="655">
      <c r="A655" s="55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</row>
    <row r="656">
      <c r="A656" s="55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</row>
    <row r="657">
      <c r="A657" s="55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</row>
    <row r="658">
      <c r="A658" s="55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</row>
    <row r="659">
      <c r="A659" s="55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</row>
    <row r="660">
      <c r="A660" s="55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</row>
    <row r="661">
      <c r="A661" s="55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</row>
    <row r="662">
      <c r="A662" s="55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</row>
    <row r="663">
      <c r="A663" s="55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</row>
    <row r="664">
      <c r="A664" s="55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</row>
    <row r="665">
      <c r="A665" s="55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</row>
    <row r="666">
      <c r="A666" s="55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</row>
    <row r="667">
      <c r="A667" s="55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</row>
    <row r="668">
      <c r="A668" s="55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</row>
    <row r="669">
      <c r="A669" s="55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</row>
    <row r="670">
      <c r="A670" s="55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</row>
    <row r="671">
      <c r="A671" s="55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</row>
    <row r="672">
      <c r="A672" s="55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</row>
    <row r="673">
      <c r="A673" s="55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</row>
    <row r="674">
      <c r="A674" s="55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</row>
    <row r="675">
      <c r="A675" s="55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</row>
    <row r="676">
      <c r="A676" s="55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</row>
    <row r="677">
      <c r="A677" s="55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</row>
    <row r="678">
      <c r="A678" s="55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</row>
    <row r="679">
      <c r="A679" s="55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</row>
    <row r="680">
      <c r="A680" s="55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</row>
    <row r="681">
      <c r="A681" s="55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</row>
    <row r="682">
      <c r="A682" s="55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</row>
    <row r="683">
      <c r="A683" s="55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</row>
    <row r="684">
      <c r="A684" s="55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</row>
    <row r="685">
      <c r="A685" s="55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</row>
    <row r="686">
      <c r="A686" s="55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</row>
    <row r="687">
      <c r="A687" s="55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</row>
    <row r="688">
      <c r="A688" s="55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</row>
    <row r="689">
      <c r="A689" s="55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</row>
    <row r="690">
      <c r="A690" s="55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</row>
    <row r="691">
      <c r="A691" s="55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</row>
    <row r="692">
      <c r="A692" s="55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</row>
    <row r="693">
      <c r="A693" s="55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</row>
    <row r="694">
      <c r="A694" s="55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</row>
    <row r="695">
      <c r="A695" s="55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</row>
    <row r="696">
      <c r="A696" s="55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</row>
    <row r="697">
      <c r="A697" s="55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</row>
    <row r="698">
      <c r="A698" s="55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</row>
    <row r="699">
      <c r="A699" s="55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</row>
    <row r="700">
      <c r="A700" s="55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</row>
    <row r="701">
      <c r="A701" s="55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</row>
    <row r="702">
      <c r="A702" s="55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</row>
    <row r="703">
      <c r="A703" s="55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</row>
    <row r="704">
      <c r="A704" s="55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</row>
    <row r="705">
      <c r="A705" s="55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</row>
    <row r="706">
      <c r="A706" s="55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</row>
    <row r="707">
      <c r="A707" s="55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</row>
    <row r="708">
      <c r="A708" s="55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</row>
    <row r="709">
      <c r="A709" s="55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</row>
    <row r="710">
      <c r="A710" s="55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</row>
    <row r="711">
      <c r="A711" s="55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</row>
    <row r="712">
      <c r="A712" s="55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</row>
    <row r="713">
      <c r="A713" s="55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</row>
    <row r="714">
      <c r="A714" s="55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</row>
    <row r="715">
      <c r="A715" s="55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</row>
    <row r="716">
      <c r="A716" s="55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</row>
    <row r="717">
      <c r="A717" s="55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</row>
    <row r="718">
      <c r="A718" s="55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</row>
    <row r="719">
      <c r="A719" s="55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</row>
    <row r="720">
      <c r="A720" s="55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</row>
    <row r="721">
      <c r="A721" s="55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</row>
    <row r="722">
      <c r="A722" s="55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</row>
    <row r="723">
      <c r="A723" s="55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</row>
    <row r="724">
      <c r="A724" s="55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</row>
    <row r="725">
      <c r="A725" s="55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</row>
    <row r="726">
      <c r="A726" s="55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</row>
    <row r="727">
      <c r="A727" s="55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</row>
    <row r="728">
      <c r="A728" s="55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</row>
    <row r="729">
      <c r="A729" s="55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</row>
    <row r="730">
      <c r="A730" s="55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</row>
    <row r="731">
      <c r="A731" s="55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</row>
    <row r="732">
      <c r="A732" s="55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</row>
    <row r="733">
      <c r="A733" s="55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</row>
    <row r="734">
      <c r="A734" s="55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</row>
    <row r="735">
      <c r="A735" s="55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</row>
    <row r="736">
      <c r="A736" s="55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</row>
    <row r="737">
      <c r="A737" s="55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</row>
    <row r="738">
      <c r="A738" s="55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</row>
    <row r="739">
      <c r="A739" s="55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</row>
    <row r="740">
      <c r="A740" s="55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</row>
    <row r="741">
      <c r="A741" s="55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</row>
    <row r="742">
      <c r="A742" s="55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</row>
    <row r="743">
      <c r="A743" s="55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</row>
    <row r="744">
      <c r="A744" s="55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</row>
    <row r="745">
      <c r="A745" s="55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</row>
    <row r="746">
      <c r="A746" s="55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</row>
    <row r="747">
      <c r="A747" s="55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</row>
    <row r="748">
      <c r="A748" s="55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</row>
    <row r="749">
      <c r="A749" s="55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</row>
    <row r="750">
      <c r="A750" s="55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</row>
    <row r="751">
      <c r="A751" s="55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</row>
    <row r="752">
      <c r="A752" s="55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</row>
    <row r="753">
      <c r="A753" s="55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</row>
    <row r="754">
      <c r="A754" s="55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</row>
    <row r="755">
      <c r="A755" s="55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</row>
    <row r="756">
      <c r="A756" s="55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</row>
    <row r="757">
      <c r="A757" s="55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</row>
    <row r="758">
      <c r="A758" s="55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</row>
    <row r="759">
      <c r="A759" s="55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</row>
    <row r="760">
      <c r="A760" s="55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</row>
    <row r="761">
      <c r="A761" s="55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</row>
    <row r="762">
      <c r="A762" s="55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</row>
    <row r="763">
      <c r="A763" s="55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</row>
    <row r="764">
      <c r="A764" s="55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</row>
    <row r="765">
      <c r="A765" s="55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</row>
    <row r="766">
      <c r="A766" s="55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</row>
    <row r="767">
      <c r="A767" s="55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</row>
    <row r="768">
      <c r="A768" s="55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</row>
    <row r="769">
      <c r="A769" s="55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</row>
    <row r="770">
      <c r="A770" s="55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</row>
    <row r="771">
      <c r="A771" s="55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</row>
    <row r="772">
      <c r="A772" s="55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</row>
    <row r="773">
      <c r="A773" s="55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</row>
    <row r="774">
      <c r="A774" s="55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</row>
    <row r="775">
      <c r="A775" s="55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</row>
    <row r="776">
      <c r="A776" s="55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</row>
    <row r="777">
      <c r="A777" s="55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</row>
    <row r="778">
      <c r="A778" s="55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</row>
    <row r="779">
      <c r="A779" s="55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</row>
    <row r="780">
      <c r="A780" s="55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</row>
    <row r="781">
      <c r="A781" s="55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</row>
    <row r="782">
      <c r="A782" s="55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</row>
    <row r="783">
      <c r="A783" s="55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</row>
    <row r="784">
      <c r="A784" s="55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</row>
    <row r="785">
      <c r="A785" s="55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</row>
    <row r="786">
      <c r="A786" s="55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</row>
    <row r="787">
      <c r="A787" s="55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</row>
    <row r="788">
      <c r="A788" s="55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</row>
    <row r="789">
      <c r="A789" s="55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</row>
    <row r="790">
      <c r="A790" s="55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</row>
    <row r="791">
      <c r="A791" s="55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</row>
    <row r="792">
      <c r="A792" s="55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</row>
    <row r="793">
      <c r="A793" s="55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</row>
    <row r="794">
      <c r="A794" s="55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</row>
    <row r="795">
      <c r="A795" s="55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</row>
    <row r="796">
      <c r="A796" s="55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</row>
    <row r="797">
      <c r="A797" s="55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</row>
    <row r="798">
      <c r="A798" s="55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</row>
    <row r="799">
      <c r="A799" s="55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</row>
    <row r="800">
      <c r="A800" s="55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</row>
    <row r="801">
      <c r="A801" s="55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</row>
    <row r="802">
      <c r="A802" s="55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</row>
    <row r="803">
      <c r="A803" s="55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</row>
    <row r="804">
      <c r="A804" s="55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</row>
    <row r="805">
      <c r="A805" s="55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</row>
    <row r="806">
      <c r="A806" s="55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</row>
    <row r="807">
      <c r="A807" s="55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</row>
    <row r="808">
      <c r="A808" s="55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</row>
    <row r="809">
      <c r="A809" s="55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</row>
    <row r="810">
      <c r="A810" s="55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</row>
    <row r="811">
      <c r="A811" s="55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</row>
    <row r="812">
      <c r="A812" s="55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</row>
    <row r="813">
      <c r="A813" s="55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</row>
    <row r="814">
      <c r="A814" s="55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</row>
    <row r="815">
      <c r="A815" s="55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</row>
    <row r="816">
      <c r="A816" s="55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</row>
    <row r="817">
      <c r="A817" s="55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</row>
    <row r="818">
      <c r="A818" s="55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</row>
    <row r="819">
      <c r="A819" s="55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</row>
    <row r="820">
      <c r="A820" s="55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</row>
    <row r="821">
      <c r="A821" s="55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</row>
    <row r="822">
      <c r="A822" s="55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</row>
    <row r="823">
      <c r="A823" s="55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</row>
    <row r="824">
      <c r="A824" s="55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</row>
    <row r="825">
      <c r="A825" s="55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</row>
    <row r="826">
      <c r="A826" s="55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</row>
    <row r="827">
      <c r="A827" s="55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</row>
    <row r="828">
      <c r="A828" s="55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</row>
    <row r="829">
      <c r="A829" s="55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</row>
    <row r="830">
      <c r="A830" s="55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</row>
    <row r="831">
      <c r="A831" s="55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</row>
    <row r="832">
      <c r="A832" s="55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</row>
    <row r="833">
      <c r="A833" s="55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</row>
    <row r="834">
      <c r="A834" s="55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</row>
    <row r="835">
      <c r="A835" s="55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</row>
    <row r="836">
      <c r="A836" s="55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</row>
    <row r="837">
      <c r="A837" s="55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</row>
    <row r="838">
      <c r="A838" s="55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</row>
    <row r="839">
      <c r="A839" s="55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</row>
    <row r="840">
      <c r="A840" s="55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</row>
    <row r="841">
      <c r="A841" s="55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</row>
    <row r="842">
      <c r="A842" s="55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</row>
    <row r="843">
      <c r="A843" s="55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</row>
    <row r="844">
      <c r="A844" s="55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</row>
    <row r="845">
      <c r="A845" s="55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</row>
    <row r="846">
      <c r="A846" s="55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</row>
    <row r="847">
      <c r="A847" s="55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</row>
    <row r="848">
      <c r="A848" s="55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</row>
    <row r="849">
      <c r="A849" s="55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</row>
    <row r="850">
      <c r="A850" s="55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</row>
    <row r="851">
      <c r="A851" s="55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</row>
    <row r="852">
      <c r="A852" s="55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</row>
    <row r="853">
      <c r="A853" s="55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</row>
    <row r="854">
      <c r="A854" s="55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</row>
    <row r="855">
      <c r="A855" s="55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</row>
    <row r="856">
      <c r="A856" s="55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</row>
    <row r="857">
      <c r="A857" s="55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</row>
    <row r="858">
      <c r="A858" s="55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</row>
    <row r="859">
      <c r="A859" s="55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</row>
    <row r="860">
      <c r="A860" s="55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</row>
    <row r="861">
      <c r="A861" s="55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</row>
    <row r="862">
      <c r="A862" s="55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</row>
    <row r="863">
      <c r="A863" s="55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</row>
    <row r="864">
      <c r="A864" s="55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</row>
    <row r="865">
      <c r="A865" s="55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</row>
    <row r="866">
      <c r="A866" s="55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</row>
    <row r="867">
      <c r="A867" s="55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</row>
    <row r="868">
      <c r="A868" s="55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</row>
    <row r="869">
      <c r="A869" s="55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</row>
    <row r="870">
      <c r="A870" s="55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</row>
    <row r="871">
      <c r="A871" s="55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</row>
    <row r="872">
      <c r="A872" s="55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</row>
    <row r="873">
      <c r="A873" s="55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</row>
    <row r="874">
      <c r="A874" s="55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</row>
    <row r="875">
      <c r="A875" s="55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</row>
    <row r="876">
      <c r="A876" s="55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</row>
    <row r="877">
      <c r="A877" s="55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</row>
    <row r="878">
      <c r="A878" s="55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</row>
    <row r="879">
      <c r="A879" s="55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</row>
    <row r="880">
      <c r="A880" s="55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</row>
    <row r="881">
      <c r="A881" s="55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</row>
    <row r="882">
      <c r="A882" s="55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</row>
    <row r="883">
      <c r="A883" s="55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</row>
    <row r="884">
      <c r="A884" s="55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</row>
    <row r="885">
      <c r="A885" s="55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</row>
    <row r="886">
      <c r="A886" s="55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</row>
    <row r="887">
      <c r="A887" s="55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</row>
    <row r="888">
      <c r="A888" s="55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</row>
    <row r="889">
      <c r="A889" s="55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</row>
    <row r="890">
      <c r="A890" s="55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</row>
    <row r="891">
      <c r="A891" s="55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</row>
    <row r="892">
      <c r="A892" s="55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</row>
    <row r="893">
      <c r="A893" s="55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</row>
    <row r="894">
      <c r="A894" s="55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</row>
    <row r="895">
      <c r="A895" s="55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</row>
    <row r="896">
      <c r="A896" s="55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</row>
    <row r="897">
      <c r="A897" s="55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</row>
    <row r="898">
      <c r="A898" s="55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</row>
    <row r="899">
      <c r="A899" s="55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</row>
    <row r="900">
      <c r="A900" s="55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</row>
    <row r="901">
      <c r="A901" s="55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</row>
    <row r="902">
      <c r="A902" s="55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</row>
    <row r="903">
      <c r="A903" s="55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</row>
    <row r="904">
      <c r="A904" s="55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</row>
    <row r="905">
      <c r="A905" s="55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</row>
    <row r="906">
      <c r="A906" s="55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</row>
    <row r="907">
      <c r="A907" s="55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</row>
    <row r="908">
      <c r="A908" s="55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</row>
    <row r="909">
      <c r="A909" s="55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</row>
    <row r="910">
      <c r="A910" s="55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</row>
    <row r="911">
      <c r="A911" s="55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</row>
    <row r="912">
      <c r="A912" s="55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</row>
    <row r="913">
      <c r="A913" s="55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</row>
    <row r="914">
      <c r="A914" s="55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</row>
    <row r="915">
      <c r="A915" s="55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</row>
    <row r="916">
      <c r="A916" s="55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</row>
    <row r="917">
      <c r="A917" s="55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</row>
    <row r="918">
      <c r="A918" s="55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</row>
    <row r="919">
      <c r="A919" s="55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</row>
    <row r="920">
      <c r="A920" s="55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</row>
    <row r="921">
      <c r="A921" s="55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</row>
    <row r="922">
      <c r="A922" s="55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</row>
    <row r="923">
      <c r="A923" s="55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</row>
    <row r="924">
      <c r="A924" s="55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</row>
    <row r="925">
      <c r="A925" s="55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</row>
    <row r="926">
      <c r="A926" s="55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</row>
    <row r="927">
      <c r="A927" s="55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</row>
    <row r="928">
      <c r="A928" s="55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</row>
    <row r="929">
      <c r="A929" s="55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</row>
    <row r="930">
      <c r="A930" s="55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</row>
    <row r="931">
      <c r="A931" s="55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</row>
    <row r="932">
      <c r="A932" s="55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</row>
    <row r="933">
      <c r="A933" s="55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</row>
    <row r="934">
      <c r="A934" s="55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</row>
    <row r="935">
      <c r="A935" s="55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</row>
    <row r="936">
      <c r="A936" s="55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</row>
    <row r="937">
      <c r="A937" s="55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</row>
    <row r="938">
      <c r="A938" s="55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</row>
    <row r="939">
      <c r="A939" s="55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</row>
    <row r="940">
      <c r="A940" s="55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</row>
    <row r="941">
      <c r="A941" s="55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</row>
    <row r="942">
      <c r="A942" s="55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</row>
    <row r="943">
      <c r="A943" s="55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</row>
    <row r="944">
      <c r="A944" s="55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</row>
    <row r="945">
      <c r="A945" s="55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</row>
    <row r="946">
      <c r="A946" s="55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</row>
    <row r="947">
      <c r="A947" s="55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</row>
    <row r="948">
      <c r="A948" s="55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</row>
    <row r="949">
      <c r="A949" s="55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</row>
    <row r="950">
      <c r="A950" s="55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</row>
    <row r="951">
      <c r="A951" s="55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</row>
    <row r="952">
      <c r="A952" s="55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</row>
    <row r="953">
      <c r="A953" s="55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</row>
    <row r="954">
      <c r="A954" s="55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</row>
    <row r="955">
      <c r="A955" s="55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</row>
    <row r="956">
      <c r="A956" s="55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</row>
    <row r="957">
      <c r="A957" s="55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</row>
    <row r="958">
      <c r="A958" s="55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</row>
    <row r="959">
      <c r="A959" s="55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</row>
    <row r="960">
      <c r="A960" s="55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</row>
    <row r="961">
      <c r="A961" s="55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</row>
    <row r="962">
      <c r="A962" s="55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</row>
    <row r="963">
      <c r="A963" s="55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</row>
    <row r="964">
      <c r="A964" s="55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</row>
    <row r="965">
      <c r="A965" s="55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</row>
    <row r="966">
      <c r="A966" s="55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</row>
    <row r="967">
      <c r="A967" s="55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</row>
    <row r="968">
      <c r="A968" s="55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</row>
    <row r="969">
      <c r="A969" s="55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</row>
    <row r="970">
      <c r="A970" s="55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</row>
    <row r="971">
      <c r="A971" s="55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</row>
    <row r="972">
      <c r="A972" s="55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</row>
    <row r="973">
      <c r="A973" s="55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</row>
    <row r="974">
      <c r="A974" s="55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</row>
    <row r="975">
      <c r="A975" s="55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</row>
    <row r="976">
      <c r="A976" s="55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</row>
    <row r="977">
      <c r="A977" s="55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</row>
    <row r="978">
      <c r="A978" s="55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</row>
    <row r="979">
      <c r="A979" s="55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</row>
    <row r="980">
      <c r="A980" s="55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</row>
    <row r="981">
      <c r="A981" s="55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</row>
    <row r="982">
      <c r="A982" s="55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</row>
    <row r="983">
      <c r="A983" s="55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</row>
    <row r="984">
      <c r="A984" s="55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</row>
    <row r="985">
      <c r="A985" s="55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</row>
    <row r="986">
      <c r="A986" s="55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</row>
    <row r="987">
      <c r="A987" s="55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</row>
    <row r="988">
      <c r="A988" s="55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</row>
    <row r="989">
      <c r="A989" s="55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</row>
    <row r="990">
      <c r="A990" s="55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</row>
    <row r="991">
      <c r="A991" s="55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</row>
    <row r="992">
      <c r="A992" s="55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</row>
    <row r="993">
      <c r="A993" s="55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</row>
    <row r="994">
      <c r="A994" s="55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</row>
    <row r="995">
      <c r="A995" s="55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</row>
    <row r="996">
      <c r="A996" s="55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</row>
    <row r="997">
      <c r="A997" s="55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</row>
    <row r="998">
      <c r="A998" s="55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</row>
    <row r="999">
      <c r="A999" s="55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</row>
    <row r="1000">
      <c r="A1000" s="55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</row>
    <row r="1001">
      <c r="A1001" s="55"/>
      <c r="B1001" s="55"/>
      <c r="C1001" s="55"/>
      <c r="D1001" s="55"/>
      <c r="E1001" s="55"/>
      <c r="F1001" s="55"/>
      <c r="G1001" s="55"/>
      <c r="H1001" s="55"/>
      <c r="I1001" s="55"/>
      <c r="J1001" s="55"/>
      <c r="K1001" s="55"/>
      <c r="L1001" s="55"/>
      <c r="M1001" s="55"/>
      <c r="N1001" s="55"/>
      <c r="O1001" s="55"/>
      <c r="P1001" s="55"/>
      <c r="Q1001" s="55"/>
      <c r="R1001" s="55"/>
      <c r="S1001" s="55"/>
      <c r="T1001" s="55"/>
      <c r="U1001" s="55"/>
      <c r="V1001" s="55"/>
    </row>
    <row r="1002">
      <c r="A1002" s="55"/>
      <c r="B1002" s="55"/>
      <c r="C1002" s="55"/>
      <c r="D1002" s="55"/>
      <c r="E1002" s="55"/>
      <c r="F1002" s="55"/>
      <c r="G1002" s="55"/>
      <c r="H1002" s="55"/>
      <c r="I1002" s="55"/>
      <c r="J1002" s="55"/>
      <c r="K1002" s="55"/>
      <c r="L1002" s="55"/>
      <c r="M1002" s="55"/>
      <c r="N1002" s="55"/>
      <c r="O1002" s="55"/>
      <c r="P1002" s="55"/>
      <c r="Q1002" s="55"/>
      <c r="R1002" s="55"/>
      <c r="S1002" s="55"/>
      <c r="T1002" s="55"/>
      <c r="U1002" s="55"/>
      <c r="V1002" s="55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1.88"/>
    <col customWidth="1" min="3" max="3" width="23.38"/>
    <col customWidth="1" min="4" max="4" width="13.5"/>
    <col customWidth="1" min="5" max="5" width="13.88"/>
    <col customWidth="1" min="6" max="6" width="12.75"/>
    <col customWidth="1" min="7" max="7" width="13.5"/>
    <col customWidth="1" min="8" max="8" width="13.88"/>
    <col customWidth="1" min="9" max="9" width="13.25"/>
    <col customWidth="1" min="10" max="10" width="13.5"/>
    <col customWidth="1" min="11" max="11" width="13.88"/>
    <col customWidth="1" min="12" max="12" width="8.25"/>
  </cols>
  <sheetData>
    <row r="1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</row>
    <row r="2">
      <c r="A2" s="87" t="s">
        <v>87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</row>
    <row r="3">
      <c r="A3" s="87" t="s">
        <v>88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</row>
    <row r="4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</row>
    <row r="5">
      <c r="A5" s="55"/>
      <c r="B5" s="55"/>
      <c r="C5" s="89" t="s">
        <v>67</v>
      </c>
      <c r="D5" s="90" t="s">
        <v>89</v>
      </c>
      <c r="G5" s="90" t="s">
        <v>90</v>
      </c>
      <c r="J5" s="90" t="s">
        <v>91</v>
      </c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</row>
    <row r="6">
      <c r="A6" s="55"/>
      <c r="B6" s="55"/>
      <c r="C6" s="55"/>
      <c r="D6" s="91" t="s">
        <v>92</v>
      </c>
      <c r="E6" s="91" t="s">
        <v>69</v>
      </c>
      <c r="F6" s="91" t="s">
        <v>70</v>
      </c>
      <c r="G6" s="91" t="s">
        <v>92</v>
      </c>
      <c r="H6" s="91" t="s">
        <v>69</v>
      </c>
      <c r="I6" s="91" t="s">
        <v>70</v>
      </c>
      <c r="J6" s="91" t="s">
        <v>92</v>
      </c>
      <c r="K6" s="91" t="s">
        <v>69</v>
      </c>
      <c r="L6" s="91" t="s">
        <v>70</v>
      </c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>
      <c r="A7" s="87" t="s">
        <v>93</v>
      </c>
      <c r="B7" s="92"/>
      <c r="C7" s="92"/>
      <c r="D7" s="93">
        <v>100000.0</v>
      </c>
      <c r="E7" s="55"/>
      <c r="F7" s="94">
        <v>50.0</v>
      </c>
      <c r="G7" s="93">
        <v>100000.0</v>
      </c>
      <c r="H7" s="55"/>
      <c r="I7" s="94">
        <v>25.0</v>
      </c>
      <c r="J7" s="93">
        <v>100000.0</v>
      </c>
      <c r="K7" s="55"/>
      <c r="L7" s="94">
        <v>75.0</v>
      </c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</row>
    <row r="8">
      <c r="A8" s="87" t="s">
        <v>18</v>
      </c>
      <c r="B8" s="92"/>
      <c r="C8" s="92"/>
      <c r="D8" s="93">
        <f t="shared" ref="D8:D11" si="1">D7*E8</f>
        <v>2000</v>
      </c>
      <c r="E8" s="95">
        <v>0.02</v>
      </c>
      <c r="F8" s="94">
        <v>500.0</v>
      </c>
      <c r="G8" s="93">
        <f t="shared" ref="G8:G9" si="2">G7*H8</f>
        <v>10000</v>
      </c>
      <c r="H8" s="95">
        <v>0.1</v>
      </c>
      <c r="I8" s="94">
        <v>250.0</v>
      </c>
      <c r="J8" s="93">
        <f t="shared" ref="J8:J11" si="3">J7*K8</f>
        <v>10000</v>
      </c>
      <c r="K8" s="95">
        <v>0.1</v>
      </c>
      <c r="L8" s="94">
        <v>750.0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</row>
    <row r="9">
      <c r="A9" s="87" t="s">
        <v>24</v>
      </c>
      <c r="B9" s="92"/>
      <c r="C9" s="92"/>
      <c r="D9" s="93">
        <f t="shared" si="1"/>
        <v>1000</v>
      </c>
      <c r="E9" s="95">
        <v>0.5</v>
      </c>
      <c r="F9" s="94">
        <v>1000.0</v>
      </c>
      <c r="G9" s="93">
        <f t="shared" si="2"/>
        <v>5000</v>
      </c>
      <c r="H9" s="95">
        <v>0.5</v>
      </c>
      <c r="I9" s="94">
        <v>500.0</v>
      </c>
      <c r="J9" s="93">
        <f t="shared" si="3"/>
        <v>5000</v>
      </c>
      <c r="K9" s="95">
        <v>0.5</v>
      </c>
      <c r="L9" s="94">
        <v>1500.0</v>
      </c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</row>
    <row r="10">
      <c r="A10" s="87" t="s">
        <v>74</v>
      </c>
      <c r="B10" s="92"/>
      <c r="C10" s="92"/>
      <c r="D10" s="93">
        <f t="shared" si="1"/>
        <v>800</v>
      </c>
      <c r="E10" s="95">
        <v>0.8</v>
      </c>
      <c r="F10" s="94">
        <v>1250.0</v>
      </c>
      <c r="G10" s="96"/>
      <c r="H10" s="97"/>
      <c r="I10" s="98"/>
      <c r="J10" s="93">
        <f t="shared" si="3"/>
        <v>4000</v>
      </c>
      <c r="K10" s="95">
        <v>0.8</v>
      </c>
      <c r="L10" s="94">
        <v>1250.0</v>
      </c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</row>
    <row r="11">
      <c r="A11" s="87" t="s">
        <v>77</v>
      </c>
      <c r="B11" s="92"/>
      <c r="C11" s="92"/>
      <c r="D11" s="93">
        <f t="shared" si="1"/>
        <v>400</v>
      </c>
      <c r="E11" s="95">
        <v>0.5</v>
      </c>
      <c r="F11" s="94">
        <v>2500.0</v>
      </c>
      <c r="G11" s="93">
        <f>G9*H11</f>
        <v>1000</v>
      </c>
      <c r="H11" s="95">
        <v>0.2</v>
      </c>
      <c r="I11" s="94">
        <v>2500.0</v>
      </c>
      <c r="J11" s="93">
        <f t="shared" si="3"/>
        <v>3000</v>
      </c>
      <c r="K11" s="95">
        <v>0.75</v>
      </c>
      <c r="L11" s="94">
        <v>2500.0</v>
      </c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</row>
    <row r="12">
      <c r="A12" s="87" t="s">
        <v>94</v>
      </c>
      <c r="B12" s="92"/>
      <c r="C12" s="92"/>
      <c r="D12" s="99"/>
      <c r="E12" s="100"/>
      <c r="F12" s="98"/>
      <c r="G12" s="99"/>
      <c r="H12" s="100"/>
      <c r="I12" s="98"/>
      <c r="J12" s="99"/>
      <c r="K12" s="100"/>
      <c r="L12" s="98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</row>
    <row r="13">
      <c r="A13" s="87" t="s">
        <v>32</v>
      </c>
      <c r="B13" s="101"/>
      <c r="C13" s="101"/>
      <c r="D13" s="102">
        <f>D11*E13</f>
        <v>100</v>
      </c>
      <c r="E13" s="95">
        <v>0.25</v>
      </c>
      <c r="F13" s="94">
        <v>10000.0</v>
      </c>
      <c r="G13" s="102">
        <f>H13*G11</f>
        <v>250</v>
      </c>
      <c r="H13" s="95">
        <v>0.25</v>
      </c>
      <c r="I13" s="94">
        <v>10000.0</v>
      </c>
      <c r="J13" s="102">
        <f>J11*K13</f>
        <v>750</v>
      </c>
      <c r="K13" s="95">
        <v>0.25</v>
      </c>
      <c r="L13" s="94">
        <v>10000.0</v>
      </c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</row>
    <row r="14">
      <c r="A14" s="87" t="s">
        <v>95</v>
      </c>
      <c r="B14" s="103"/>
      <c r="C14" s="103"/>
      <c r="D14" s="94">
        <v>10000.0</v>
      </c>
      <c r="E14" s="100"/>
      <c r="F14" s="98"/>
      <c r="G14" s="94">
        <v>10000.0</v>
      </c>
      <c r="H14" s="100"/>
      <c r="I14" s="98"/>
      <c r="J14" s="94">
        <v>10000.0</v>
      </c>
      <c r="K14" s="100"/>
      <c r="L14" s="98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</row>
    <row r="15">
      <c r="A15" s="87" t="s">
        <v>48</v>
      </c>
      <c r="B15" s="98"/>
      <c r="C15" s="98"/>
      <c r="D15" s="94">
        <f>D14*D13</f>
        <v>1000000</v>
      </c>
      <c r="E15" s="55"/>
      <c r="F15" s="55"/>
      <c r="G15" s="94">
        <f>G14*G13</f>
        <v>2500000</v>
      </c>
      <c r="H15" s="55"/>
      <c r="I15" s="55"/>
      <c r="J15" s="94">
        <f>J14*J13</f>
        <v>7500000</v>
      </c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</row>
    <row r="16">
      <c r="A16" s="87" t="s">
        <v>27</v>
      </c>
      <c r="B16" s="87">
        <v>0.8</v>
      </c>
      <c r="C16" s="87"/>
      <c r="D16" s="98">
        <f>B16*D15</f>
        <v>800000</v>
      </c>
      <c r="E16" s="55"/>
      <c r="F16" s="55"/>
      <c r="G16" s="98"/>
      <c r="H16" s="55"/>
      <c r="I16" s="55"/>
      <c r="J16" s="98">
        <f>J15*B16</f>
        <v>6000000</v>
      </c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</row>
    <row r="17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</row>
    <row r="18">
      <c r="A18" s="55"/>
      <c r="B18" s="87" t="s">
        <v>81</v>
      </c>
      <c r="C18" s="87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</row>
    <row r="19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</row>
    <row r="20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</row>
    <row r="21">
      <c r="A21" s="55"/>
      <c r="B21" s="87" t="s">
        <v>82</v>
      </c>
      <c r="C21" s="87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</row>
    <row r="22">
      <c r="A22" s="55"/>
      <c r="B22" s="87" t="s">
        <v>83</v>
      </c>
      <c r="C22" s="87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</row>
    <row r="23">
      <c r="A23" s="55"/>
      <c r="B23" s="87" t="s">
        <v>84</v>
      </c>
      <c r="C23" s="87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</row>
    <row r="24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</row>
    <row r="2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</row>
    <row r="26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</row>
    <row r="27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</row>
    <row r="28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</row>
    <row r="29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</row>
    <row r="30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</row>
    <row r="3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</row>
    <row r="32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</row>
    <row r="33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</row>
    <row r="34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</row>
    <row r="3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</row>
    <row r="36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</row>
    <row r="37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</row>
    <row r="38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</row>
    <row r="39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</row>
    <row r="40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</row>
    <row r="41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</row>
    <row r="4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</row>
    <row r="43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</row>
    <row r="44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</row>
    <row r="4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</row>
    <row r="46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</row>
    <row r="47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</row>
    <row r="48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</row>
    <row r="49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</row>
    <row r="50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</row>
    <row r="51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</row>
    <row r="5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</row>
    <row r="53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</row>
    <row r="54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</row>
    <row r="5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</row>
    <row r="56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</row>
    <row r="57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</row>
    <row r="58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</row>
    <row r="59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</row>
    <row r="60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</row>
    <row r="61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</row>
    <row r="62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</row>
    <row r="63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</row>
    <row r="64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</row>
    <row r="6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</row>
    <row r="66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</row>
    <row r="67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</row>
    <row r="68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</row>
    <row r="69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</row>
    <row r="70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</row>
    <row r="71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</row>
    <row r="72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</row>
    <row r="73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</row>
    <row r="74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</row>
    <row r="7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</row>
    <row r="76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</row>
    <row r="77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</row>
    <row r="78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</row>
    <row r="79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</row>
    <row r="80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</row>
    <row r="81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</row>
    <row r="8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</row>
    <row r="8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</row>
    <row r="84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</row>
    <row r="8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</row>
    <row r="86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</row>
    <row r="87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</row>
    <row r="88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</row>
    <row r="89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</row>
    <row r="90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</row>
    <row r="91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</row>
    <row r="92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</row>
    <row r="93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</row>
    <row r="94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</row>
    <row r="9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</row>
    <row r="96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</row>
    <row r="97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</row>
    <row r="98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</row>
    <row r="99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</row>
    <row r="100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</row>
    <row r="101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</row>
    <row r="102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</row>
    <row r="103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</row>
    <row r="104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</row>
    <row r="105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</row>
    <row r="106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</row>
    <row r="107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</row>
    <row r="108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</row>
    <row r="109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</row>
    <row r="110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</row>
    <row r="111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</row>
    <row r="112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</row>
    <row r="113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</row>
    <row r="114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</row>
    <row r="115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</row>
    <row r="116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</row>
    <row r="117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</row>
    <row r="118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</row>
    <row r="119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</row>
    <row r="120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</row>
    <row r="121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</row>
    <row r="122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</row>
    <row r="123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</row>
    <row r="124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</row>
    <row r="12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</row>
    <row r="126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</row>
    <row r="127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</row>
    <row r="128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</row>
    <row r="129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</row>
    <row r="130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</row>
    <row r="131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</row>
    <row r="132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</row>
    <row r="133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</row>
    <row r="134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</row>
    <row r="135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</row>
    <row r="136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</row>
    <row r="137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</row>
    <row r="138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</row>
    <row r="139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</row>
    <row r="140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</row>
    <row r="141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</row>
    <row r="142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</row>
    <row r="143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</row>
    <row r="144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</row>
    <row r="145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</row>
    <row r="146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</row>
    <row r="147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</row>
    <row r="148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</row>
    <row r="149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</row>
    <row r="150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</row>
    <row r="151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</row>
    <row r="152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</row>
    <row r="153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</row>
    <row r="154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</row>
    <row r="15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</row>
    <row r="156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</row>
    <row r="157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</row>
    <row r="158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</row>
    <row r="159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</row>
    <row r="160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</row>
    <row r="161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</row>
    <row r="162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</row>
    <row r="163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</row>
    <row r="164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</row>
    <row r="165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</row>
    <row r="166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</row>
    <row r="167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</row>
    <row r="168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</row>
    <row r="169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</row>
    <row r="170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</row>
    <row r="171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</row>
    <row r="172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</row>
    <row r="173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</row>
    <row r="174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</row>
    <row r="175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</row>
    <row r="176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</row>
    <row r="177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</row>
    <row r="178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</row>
    <row r="179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</row>
    <row r="180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</row>
    <row r="181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</row>
    <row r="182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</row>
    <row r="183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</row>
    <row r="184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</row>
    <row r="185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</row>
    <row r="186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</row>
    <row r="187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</row>
    <row r="188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</row>
    <row r="189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</row>
    <row r="190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</row>
    <row r="191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</row>
    <row r="192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</row>
    <row r="193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</row>
    <row r="194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</row>
    <row r="195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</row>
    <row r="196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</row>
    <row r="197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</row>
    <row r="198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</row>
    <row r="199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</row>
    <row r="200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</row>
    <row r="201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</row>
    <row r="202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</row>
    <row r="203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</row>
    <row r="204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</row>
    <row r="205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</row>
    <row r="206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</row>
    <row r="207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</row>
    <row r="208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</row>
    <row r="209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</row>
    <row r="210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</row>
    <row r="211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</row>
    <row r="212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</row>
    <row r="213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</row>
    <row r="214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</row>
    <row r="215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</row>
    <row r="216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</row>
    <row r="217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</row>
    <row r="218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</row>
    <row r="219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</row>
    <row r="220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</row>
    <row r="221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</row>
    <row r="222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</row>
    <row r="223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</row>
    <row r="224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</row>
    <row r="225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</row>
    <row r="226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</row>
    <row r="227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</row>
    <row r="228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</row>
    <row r="229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</row>
    <row r="230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</row>
    <row r="231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</row>
    <row r="232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</row>
    <row r="233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</row>
    <row r="234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</row>
    <row r="235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</row>
    <row r="236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</row>
    <row r="237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</row>
    <row r="238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</row>
    <row r="239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</row>
    <row r="240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</row>
    <row r="241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</row>
    <row r="242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</row>
    <row r="243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</row>
    <row r="244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</row>
    <row r="245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</row>
    <row r="246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</row>
    <row r="247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</row>
    <row r="248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</row>
    <row r="249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</row>
    <row r="250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</row>
    <row r="251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</row>
    <row r="252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</row>
    <row r="253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</row>
    <row r="254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</row>
    <row r="255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</row>
    <row r="256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</row>
    <row r="257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</row>
    <row r="258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</row>
    <row r="259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</row>
    <row r="260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</row>
    <row r="261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</row>
    <row r="262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</row>
    <row r="263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</row>
    <row r="264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</row>
    <row r="265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</row>
    <row r="266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</row>
    <row r="267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</row>
    <row r="268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</row>
    <row r="269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</row>
    <row r="270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</row>
    <row r="271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</row>
    <row r="272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</row>
    <row r="273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</row>
    <row r="274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</row>
    <row r="275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</row>
    <row r="276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</row>
    <row r="277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</row>
    <row r="278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</row>
    <row r="279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</row>
    <row r="280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</row>
    <row r="281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</row>
    <row r="282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</row>
    <row r="283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</row>
    <row r="284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</row>
    <row r="285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</row>
    <row r="286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</row>
    <row r="287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</row>
    <row r="288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</row>
    <row r="289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</row>
    <row r="290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</row>
    <row r="291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</row>
    <row r="292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</row>
    <row r="293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</row>
    <row r="294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</row>
    <row r="295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</row>
    <row r="296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</row>
    <row r="297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</row>
    <row r="298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</row>
    <row r="299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</row>
    <row r="300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</row>
    <row r="301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</row>
    <row r="302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</row>
    <row r="303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</row>
    <row r="304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</row>
    <row r="305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</row>
    <row r="306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</row>
    <row r="307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</row>
    <row r="308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</row>
    <row r="309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</row>
    <row r="310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</row>
    <row r="311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</row>
    <row r="312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</row>
    <row r="313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</row>
    <row r="314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</row>
    <row r="315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</row>
    <row r="316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</row>
    <row r="317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</row>
    <row r="318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</row>
    <row r="319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</row>
    <row r="320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</row>
    <row r="321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</row>
    <row r="322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</row>
    <row r="323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</row>
    <row r="324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</row>
    <row r="325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</row>
    <row r="326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</row>
    <row r="327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</row>
    <row r="328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</row>
    <row r="329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</row>
    <row r="330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</row>
    <row r="331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</row>
    <row r="332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</row>
    <row r="333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</row>
    <row r="334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</row>
    <row r="335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</row>
    <row r="336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</row>
    <row r="337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</row>
    <row r="338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</row>
    <row r="339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</row>
    <row r="340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</row>
    <row r="341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</row>
    <row r="342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</row>
    <row r="343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</row>
    <row r="344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</row>
    <row r="345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</row>
    <row r="346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</row>
    <row r="347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</row>
    <row r="348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</row>
    <row r="349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</row>
    <row r="350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</row>
    <row r="351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</row>
    <row r="352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</row>
    <row r="353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</row>
    <row r="354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</row>
    <row r="355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</row>
    <row r="356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</row>
    <row r="357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</row>
    <row r="358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</row>
    <row r="359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</row>
    <row r="360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</row>
    <row r="361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</row>
    <row r="362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</row>
    <row r="363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</row>
    <row r="364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</row>
    <row r="365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</row>
    <row r="366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</row>
    <row r="367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</row>
    <row r="368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</row>
    <row r="369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</row>
    <row r="370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</row>
    <row r="371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</row>
    <row r="372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</row>
    <row r="373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</row>
    <row r="374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</row>
    <row r="375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</row>
    <row r="376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</row>
    <row r="377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</row>
    <row r="378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</row>
    <row r="379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</row>
    <row r="380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</row>
    <row r="381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</row>
    <row r="382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</row>
    <row r="383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</row>
    <row r="384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</row>
    <row r="385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</row>
    <row r="386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</row>
    <row r="387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</row>
    <row r="388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</row>
    <row r="389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</row>
    <row r="390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</row>
    <row r="391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</row>
    <row r="392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</row>
    <row r="393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</row>
    <row r="394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</row>
    <row r="395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</row>
    <row r="396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</row>
    <row r="397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</row>
    <row r="398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</row>
    <row r="399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</row>
    <row r="400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</row>
    <row r="401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</row>
    <row r="402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</row>
    <row r="403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</row>
    <row r="404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</row>
    <row r="405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</row>
    <row r="406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</row>
    <row r="407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</row>
    <row r="408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</row>
    <row r="409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</row>
    <row r="410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</row>
    <row r="411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</row>
    <row r="412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</row>
    <row r="413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</row>
    <row r="414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</row>
    <row r="415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</row>
    <row r="416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</row>
    <row r="417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</row>
    <row r="418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</row>
    <row r="419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</row>
    <row r="420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</row>
    <row r="421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</row>
    <row r="422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</row>
    <row r="423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</row>
    <row r="424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</row>
    <row r="425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</row>
    <row r="426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</row>
    <row r="427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</row>
    <row r="428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</row>
    <row r="429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</row>
    <row r="430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</row>
    <row r="431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</row>
    <row r="432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</row>
    <row r="433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</row>
    <row r="434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</row>
    <row r="435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</row>
    <row r="436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</row>
    <row r="437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</row>
    <row r="438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</row>
    <row r="439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</row>
    <row r="440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</row>
    <row r="441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</row>
    <row r="442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</row>
    <row r="443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</row>
    <row r="444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</row>
    <row r="445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</row>
    <row r="446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</row>
    <row r="447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</row>
    <row r="448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</row>
    <row r="449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</row>
    <row r="450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</row>
    <row r="451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</row>
    <row r="452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</row>
    <row r="453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</row>
    <row r="454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</row>
    <row r="455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</row>
    <row r="456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</row>
    <row r="457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</row>
    <row r="458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</row>
    <row r="459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</row>
    <row r="460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</row>
    <row r="461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</row>
    <row r="462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</row>
    <row r="463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</row>
    <row r="464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</row>
    <row r="465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</row>
    <row r="466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</row>
    <row r="467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</row>
    <row r="468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</row>
    <row r="469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</row>
    <row r="470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</row>
    <row r="471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</row>
    <row r="472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</row>
    <row r="473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</row>
    <row r="474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</row>
    <row r="475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</row>
    <row r="476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</row>
    <row r="477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</row>
    <row r="478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</row>
    <row r="479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</row>
    <row r="480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</row>
    <row r="481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</row>
    <row r="482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</row>
    <row r="483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</row>
    <row r="484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</row>
    <row r="485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</row>
    <row r="486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</row>
    <row r="487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</row>
    <row r="488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</row>
    <row r="489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</row>
    <row r="490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</row>
    <row r="491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</row>
    <row r="492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</row>
    <row r="493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</row>
    <row r="494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</row>
    <row r="495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</row>
    <row r="496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</row>
    <row r="497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</row>
    <row r="498">
      <c r="A498" s="55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</row>
    <row r="499">
      <c r="A499" s="55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</row>
    <row r="500">
      <c r="A500" s="55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</row>
    <row r="501">
      <c r="A501" s="55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</row>
    <row r="502">
      <c r="A502" s="55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</row>
    <row r="503">
      <c r="A503" s="55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</row>
    <row r="504">
      <c r="A504" s="55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</row>
    <row r="505">
      <c r="A505" s="55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</row>
    <row r="506">
      <c r="A506" s="55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</row>
    <row r="507">
      <c r="A507" s="55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</row>
    <row r="508">
      <c r="A508" s="55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</row>
    <row r="509">
      <c r="A509" s="55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</row>
    <row r="510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</row>
    <row r="511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</row>
    <row r="512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</row>
    <row r="513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</row>
    <row r="514">
      <c r="A514" s="55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</row>
    <row r="515">
      <c r="A515" s="55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</row>
    <row r="516">
      <c r="A516" s="55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</row>
    <row r="517">
      <c r="A517" s="55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</row>
    <row r="518">
      <c r="A518" s="55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</row>
    <row r="519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</row>
    <row r="520">
      <c r="A520" s="55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</row>
    <row r="521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</row>
    <row r="522">
      <c r="A522" s="55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</row>
    <row r="523">
      <c r="A523" s="55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</row>
    <row r="524">
      <c r="A524" s="55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</row>
    <row r="525">
      <c r="A525" s="55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</row>
    <row r="526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</row>
    <row r="527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</row>
    <row r="528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</row>
    <row r="529">
      <c r="A529" s="55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</row>
    <row r="530">
      <c r="A530" s="55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</row>
    <row r="531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</row>
    <row r="532">
      <c r="A532" s="55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</row>
    <row r="533">
      <c r="A533" s="55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</row>
    <row r="534">
      <c r="A534" s="55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</row>
    <row r="535">
      <c r="A535" s="55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</row>
    <row r="536">
      <c r="A536" s="55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</row>
    <row r="537">
      <c r="A537" s="55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</row>
    <row r="538">
      <c r="A538" s="55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</row>
    <row r="539">
      <c r="A539" s="55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</row>
    <row r="540">
      <c r="A540" s="55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</row>
    <row r="541">
      <c r="A541" s="55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</row>
    <row r="542">
      <c r="A542" s="55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</row>
    <row r="543">
      <c r="A543" s="55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</row>
    <row r="544">
      <c r="A544" s="55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</row>
    <row r="545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</row>
    <row r="546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</row>
    <row r="547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</row>
    <row r="548">
      <c r="A548" s="55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</row>
    <row r="549">
      <c r="A549" s="55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</row>
    <row r="550">
      <c r="A550" s="55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</row>
    <row r="551">
      <c r="A551" s="55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</row>
    <row r="552">
      <c r="A552" s="55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</row>
    <row r="553">
      <c r="A553" s="55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</row>
    <row r="554">
      <c r="A554" s="55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</row>
    <row r="555">
      <c r="A555" s="55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</row>
    <row r="556">
      <c r="A556" s="55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</row>
    <row r="557">
      <c r="A557" s="55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</row>
    <row r="558">
      <c r="A558" s="55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</row>
    <row r="559">
      <c r="A559" s="55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</row>
    <row r="560">
      <c r="A560" s="55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</row>
    <row r="561">
      <c r="A561" s="55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</row>
    <row r="562">
      <c r="A562" s="55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</row>
    <row r="563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</row>
    <row r="564">
      <c r="A564" s="55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</row>
    <row r="565">
      <c r="A565" s="55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</row>
    <row r="566">
      <c r="A566" s="55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</row>
    <row r="567">
      <c r="A567" s="55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</row>
    <row r="568">
      <c r="A568" s="55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</row>
    <row r="569">
      <c r="A569" s="55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</row>
    <row r="570">
      <c r="A570" s="55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</row>
    <row r="571">
      <c r="A571" s="55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</row>
    <row r="572">
      <c r="A572" s="55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</row>
    <row r="573">
      <c r="A573" s="55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</row>
    <row r="574">
      <c r="A574" s="55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</row>
    <row r="575">
      <c r="A575" s="55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</row>
    <row r="576">
      <c r="A576" s="55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</row>
    <row r="577">
      <c r="A577" s="55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</row>
    <row r="578">
      <c r="A578" s="55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</row>
    <row r="579">
      <c r="A579" s="55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</row>
    <row r="580">
      <c r="A580" s="55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</row>
    <row r="581">
      <c r="A581" s="55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</row>
    <row r="582">
      <c r="A582" s="55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</row>
    <row r="583">
      <c r="A583" s="55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</row>
    <row r="584">
      <c r="A584" s="55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</row>
    <row r="585">
      <c r="A585" s="55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</row>
    <row r="586">
      <c r="A586" s="55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</row>
    <row r="587">
      <c r="A587" s="55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</row>
    <row r="588">
      <c r="A588" s="55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</row>
    <row r="589">
      <c r="A589" s="55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</row>
    <row r="590">
      <c r="A590" s="55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</row>
    <row r="591">
      <c r="A591" s="55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</row>
    <row r="592">
      <c r="A592" s="55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</row>
    <row r="593">
      <c r="A593" s="55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</row>
    <row r="594">
      <c r="A594" s="55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</row>
    <row r="595">
      <c r="A595" s="55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</row>
    <row r="596">
      <c r="A596" s="55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</row>
    <row r="597">
      <c r="A597" s="55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</row>
    <row r="598">
      <c r="A598" s="55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</row>
    <row r="599">
      <c r="A599" s="55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</row>
    <row r="600">
      <c r="A600" s="55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</row>
    <row r="601">
      <c r="A601" s="55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</row>
    <row r="602">
      <c r="A602" s="55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</row>
    <row r="603">
      <c r="A603" s="55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</row>
    <row r="604">
      <c r="A604" s="55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</row>
    <row r="605">
      <c r="A605" s="55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</row>
    <row r="606">
      <c r="A606" s="55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</row>
    <row r="607">
      <c r="A607" s="55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</row>
    <row r="608">
      <c r="A608" s="55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</row>
    <row r="609">
      <c r="A609" s="55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</row>
    <row r="610">
      <c r="A610" s="55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</row>
    <row r="611">
      <c r="A611" s="55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</row>
    <row r="612">
      <c r="A612" s="55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</row>
    <row r="613">
      <c r="A613" s="55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</row>
    <row r="614">
      <c r="A614" s="55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</row>
    <row r="615">
      <c r="A615" s="55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</row>
    <row r="616">
      <c r="A616" s="55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</row>
    <row r="617">
      <c r="A617" s="55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</row>
    <row r="618">
      <c r="A618" s="55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</row>
    <row r="619">
      <c r="A619" s="55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</row>
    <row r="620">
      <c r="A620" s="55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</row>
    <row r="621">
      <c r="A621" s="55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</row>
    <row r="622">
      <c r="A622" s="55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</row>
    <row r="623">
      <c r="A623" s="55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</row>
    <row r="624">
      <c r="A624" s="55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</row>
    <row r="625">
      <c r="A625" s="55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</row>
    <row r="626">
      <c r="A626" s="55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</row>
    <row r="627">
      <c r="A627" s="55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</row>
    <row r="628">
      <c r="A628" s="55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</row>
    <row r="629">
      <c r="A629" s="55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</row>
    <row r="630">
      <c r="A630" s="55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</row>
    <row r="631">
      <c r="A631" s="55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</row>
    <row r="632">
      <c r="A632" s="55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</row>
    <row r="633">
      <c r="A633" s="55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</row>
    <row r="634">
      <c r="A634" s="55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</row>
    <row r="635">
      <c r="A635" s="55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</row>
    <row r="636">
      <c r="A636" s="55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</row>
    <row r="637">
      <c r="A637" s="55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</row>
    <row r="638">
      <c r="A638" s="55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</row>
    <row r="639">
      <c r="A639" s="55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</row>
    <row r="640">
      <c r="A640" s="55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</row>
    <row r="641">
      <c r="A641" s="55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</row>
    <row r="642">
      <c r="A642" s="55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</row>
    <row r="643">
      <c r="A643" s="55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</row>
    <row r="644">
      <c r="A644" s="55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</row>
    <row r="645">
      <c r="A645" s="55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</row>
    <row r="646">
      <c r="A646" s="55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</row>
    <row r="647">
      <c r="A647" s="55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</row>
    <row r="648">
      <c r="A648" s="55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</row>
    <row r="649">
      <c r="A649" s="55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</row>
    <row r="650">
      <c r="A650" s="55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</row>
    <row r="651">
      <c r="A651" s="55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</row>
    <row r="652">
      <c r="A652" s="55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</row>
    <row r="653">
      <c r="A653" s="55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</row>
    <row r="654">
      <c r="A654" s="55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</row>
    <row r="655">
      <c r="A655" s="55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</row>
    <row r="656">
      <c r="A656" s="55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</row>
    <row r="657">
      <c r="A657" s="55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</row>
    <row r="658">
      <c r="A658" s="55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</row>
    <row r="659">
      <c r="A659" s="55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</row>
    <row r="660">
      <c r="A660" s="55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</row>
    <row r="661">
      <c r="A661" s="55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</row>
    <row r="662">
      <c r="A662" s="55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</row>
    <row r="663">
      <c r="A663" s="55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</row>
    <row r="664">
      <c r="A664" s="55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</row>
    <row r="665">
      <c r="A665" s="55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</row>
    <row r="666">
      <c r="A666" s="55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</row>
    <row r="667">
      <c r="A667" s="55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</row>
    <row r="668">
      <c r="A668" s="55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</row>
    <row r="669">
      <c r="A669" s="55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</row>
    <row r="670">
      <c r="A670" s="55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</row>
    <row r="671">
      <c r="A671" s="55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</row>
    <row r="672">
      <c r="A672" s="55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</row>
    <row r="673">
      <c r="A673" s="55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</row>
    <row r="674">
      <c r="A674" s="55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</row>
    <row r="675">
      <c r="A675" s="55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</row>
    <row r="676">
      <c r="A676" s="55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</row>
    <row r="677">
      <c r="A677" s="55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</row>
    <row r="678">
      <c r="A678" s="55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</row>
    <row r="679">
      <c r="A679" s="55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</row>
    <row r="680">
      <c r="A680" s="55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</row>
    <row r="681">
      <c r="A681" s="55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</row>
    <row r="682">
      <c r="A682" s="55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</row>
    <row r="683">
      <c r="A683" s="55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</row>
    <row r="684">
      <c r="A684" s="55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</row>
    <row r="685">
      <c r="A685" s="55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</row>
    <row r="686">
      <c r="A686" s="55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</row>
    <row r="687">
      <c r="A687" s="55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</row>
    <row r="688">
      <c r="A688" s="55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</row>
    <row r="689">
      <c r="A689" s="55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</row>
    <row r="690">
      <c r="A690" s="55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</row>
    <row r="691">
      <c r="A691" s="55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</row>
    <row r="692">
      <c r="A692" s="55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</row>
    <row r="693">
      <c r="A693" s="55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</row>
    <row r="694">
      <c r="A694" s="55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</row>
    <row r="695">
      <c r="A695" s="55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</row>
    <row r="696">
      <c r="A696" s="55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</row>
    <row r="697">
      <c r="A697" s="55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</row>
    <row r="698">
      <c r="A698" s="55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</row>
    <row r="699">
      <c r="A699" s="55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</row>
    <row r="700">
      <c r="A700" s="55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</row>
    <row r="701">
      <c r="A701" s="55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</row>
    <row r="702">
      <c r="A702" s="55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</row>
    <row r="703">
      <c r="A703" s="55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</row>
    <row r="704">
      <c r="A704" s="55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</row>
    <row r="705">
      <c r="A705" s="55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</row>
    <row r="706">
      <c r="A706" s="55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</row>
    <row r="707">
      <c r="A707" s="55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</row>
    <row r="708">
      <c r="A708" s="55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</row>
    <row r="709">
      <c r="A709" s="55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</row>
    <row r="710">
      <c r="A710" s="55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</row>
    <row r="711">
      <c r="A711" s="55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</row>
    <row r="712">
      <c r="A712" s="55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</row>
    <row r="713">
      <c r="A713" s="55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</row>
    <row r="714">
      <c r="A714" s="55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</row>
    <row r="715">
      <c r="A715" s="55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</row>
    <row r="716">
      <c r="A716" s="55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</row>
    <row r="717">
      <c r="A717" s="55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</row>
    <row r="718">
      <c r="A718" s="55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</row>
    <row r="719">
      <c r="A719" s="55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</row>
    <row r="720">
      <c r="A720" s="55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</row>
    <row r="721">
      <c r="A721" s="55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</row>
    <row r="722">
      <c r="A722" s="55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</row>
    <row r="723">
      <c r="A723" s="55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</row>
    <row r="724">
      <c r="A724" s="55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</row>
    <row r="725">
      <c r="A725" s="55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</row>
    <row r="726">
      <c r="A726" s="55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</row>
    <row r="727">
      <c r="A727" s="55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</row>
    <row r="728">
      <c r="A728" s="55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</row>
    <row r="729">
      <c r="A729" s="55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</row>
    <row r="730">
      <c r="A730" s="55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</row>
    <row r="731">
      <c r="A731" s="55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</row>
    <row r="732">
      <c r="A732" s="55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</row>
    <row r="733">
      <c r="A733" s="55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</row>
    <row r="734">
      <c r="A734" s="55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</row>
    <row r="735">
      <c r="A735" s="55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</row>
    <row r="736">
      <c r="A736" s="55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</row>
    <row r="737">
      <c r="A737" s="55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</row>
    <row r="738">
      <c r="A738" s="55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</row>
    <row r="739">
      <c r="A739" s="55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</row>
    <row r="740">
      <c r="A740" s="55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</row>
    <row r="741">
      <c r="A741" s="55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</row>
    <row r="742">
      <c r="A742" s="55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</row>
    <row r="743">
      <c r="A743" s="55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</row>
    <row r="744">
      <c r="A744" s="55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</row>
    <row r="745">
      <c r="A745" s="55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</row>
    <row r="746">
      <c r="A746" s="55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</row>
    <row r="747">
      <c r="A747" s="55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</row>
    <row r="748">
      <c r="A748" s="55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</row>
    <row r="749">
      <c r="A749" s="55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</row>
    <row r="750">
      <c r="A750" s="55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</row>
    <row r="751">
      <c r="A751" s="55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</row>
    <row r="752">
      <c r="A752" s="55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</row>
    <row r="753">
      <c r="A753" s="55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</row>
    <row r="754">
      <c r="A754" s="55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</row>
    <row r="755">
      <c r="A755" s="55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</row>
    <row r="756">
      <c r="A756" s="55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</row>
    <row r="757">
      <c r="A757" s="55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</row>
    <row r="758">
      <c r="A758" s="55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</row>
    <row r="759">
      <c r="A759" s="55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</row>
    <row r="760">
      <c r="A760" s="55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</row>
    <row r="761">
      <c r="A761" s="55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</row>
    <row r="762">
      <c r="A762" s="55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</row>
    <row r="763">
      <c r="A763" s="55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</row>
    <row r="764">
      <c r="A764" s="55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</row>
    <row r="765">
      <c r="A765" s="55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</row>
    <row r="766">
      <c r="A766" s="55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</row>
    <row r="767">
      <c r="A767" s="55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</row>
    <row r="768">
      <c r="A768" s="55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</row>
    <row r="769">
      <c r="A769" s="55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</row>
    <row r="770">
      <c r="A770" s="55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</row>
    <row r="771">
      <c r="A771" s="55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</row>
    <row r="772">
      <c r="A772" s="55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</row>
    <row r="773">
      <c r="A773" s="55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</row>
    <row r="774">
      <c r="A774" s="55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</row>
    <row r="775">
      <c r="A775" s="55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</row>
    <row r="776">
      <c r="A776" s="55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</row>
    <row r="777">
      <c r="A777" s="55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</row>
    <row r="778">
      <c r="A778" s="55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</row>
    <row r="779">
      <c r="A779" s="55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</row>
    <row r="780">
      <c r="A780" s="55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</row>
    <row r="781">
      <c r="A781" s="55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</row>
    <row r="782">
      <c r="A782" s="55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</row>
    <row r="783">
      <c r="A783" s="55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</row>
    <row r="784">
      <c r="A784" s="55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</row>
    <row r="785">
      <c r="A785" s="55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</row>
    <row r="786">
      <c r="A786" s="55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</row>
    <row r="787">
      <c r="A787" s="55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</row>
    <row r="788">
      <c r="A788" s="55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</row>
    <row r="789">
      <c r="A789" s="55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</row>
    <row r="790">
      <c r="A790" s="55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</row>
    <row r="791">
      <c r="A791" s="55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</row>
    <row r="792">
      <c r="A792" s="55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</row>
    <row r="793">
      <c r="A793" s="55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</row>
    <row r="794">
      <c r="A794" s="55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</row>
    <row r="795">
      <c r="A795" s="55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</row>
    <row r="796">
      <c r="A796" s="55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</row>
    <row r="797">
      <c r="A797" s="55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</row>
    <row r="798">
      <c r="A798" s="55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</row>
    <row r="799">
      <c r="A799" s="55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</row>
    <row r="800">
      <c r="A800" s="55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</row>
    <row r="801">
      <c r="A801" s="55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</row>
    <row r="802">
      <c r="A802" s="55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</row>
    <row r="803">
      <c r="A803" s="55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</row>
    <row r="804">
      <c r="A804" s="55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</row>
    <row r="805">
      <c r="A805" s="55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</row>
    <row r="806">
      <c r="A806" s="55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</row>
    <row r="807">
      <c r="A807" s="55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</row>
    <row r="808">
      <c r="A808" s="55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</row>
    <row r="809">
      <c r="A809" s="55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</row>
    <row r="810">
      <c r="A810" s="55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</row>
    <row r="811">
      <c r="A811" s="55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</row>
    <row r="812">
      <c r="A812" s="55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</row>
    <row r="813">
      <c r="A813" s="55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</row>
    <row r="814">
      <c r="A814" s="55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</row>
    <row r="815">
      <c r="A815" s="55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</row>
    <row r="816">
      <c r="A816" s="55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</row>
    <row r="817">
      <c r="A817" s="55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</row>
    <row r="818">
      <c r="A818" s="55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</row>
    <row r="819">
      <c r="A819" s="55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</row>
    <row r="820">
      <c r="A820" s="55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</row>
    <row r="821">
      <c r="A821" s="55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</row>
    <row r="822">
      <c r="A822" s="55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</row>
    <row r="823">
      <c r="A823" s="55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</row>
    <row r="824">
      <c r="A824" s="55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</row>
    <row r="825">
      <c r="A825" s="55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</row>
    <row r="826">
      <c r="A826" s="55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</row>
    <row r="827">
      <c r="A827" s="55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</row>
    <row r="828">
      <c r="A828" s="55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</row>
    <row r="829">
      <c r="A829" s="55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</row>
    <row r="830">
      <c r="A830" s="55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</row>
    <row r="831">
      <c r="A831" s="55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</row>
    <row r="832">
      <c r="A832" s="55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</row>
    <row r="833">
      <c r="A833" s="55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</row>
    <row r="834">
      <c r="A834" s="55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</row>
    <row r="835">
      <c r="A835" s="55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</row>
    <row r="836">
      <c r="A836" s="55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</row>
    <row r="837">
      <c r="A837" s="55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</row>
    <row r="838">
      <c r="A838" s="55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</row>
    <row r="839">
      <c r="A839" s="55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</row>
    <row r="840">
      <c r="A840" s="55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</row>
    <row r="841">
      <c r="A841" s="55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</row>
    <row r="842">
      <c r="A842" s="55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</row>
    <row r="843">
      <c r="A843" s="55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</row>
    <row r="844">
      <c r="A844" s="55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</row>
    <row r="845">
      <c r="A845" s="55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</row>
    <row r="846">
      <c r="A846" s="55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</row>
    <row r="847">
      <c r="A847" s="55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</row>
    <row r="848">
      <c r="A848" s="55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</row>
    <row r="849">
      <c r="A849" s="55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</row>
    <row r="850">
      <c r="A850" s="55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</row>
    <row r="851">
      <c r="A851" s="55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</row>
    <row r="852">
      <c r="A852" s="55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</row>
    <row r="853">
      <c r="A853" s="55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</row>
    <row r="854">
      <c r="A854" s="55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</row>
    <row r="855">
      <c r="A855" s="55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</row>
    <row r="856">
      <c r="A856" s="55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</row>
    <row r="857">
      <c r="A857" s="55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</row>
    <row r="858">
      <c r="A858" s="55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</row>
    <row r="859">
      <c r="A859" s="55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</row>
    <row r="860">
      <c r="A860" s="55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</row>
    <row r="861">
      <c r="A861" s="55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</row>
    <row r="862">
      <c r="A862" s="55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</row>
    <row r="863">
      <c r="A863" s="55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</row>
    <row r="864">
      <c r="A864" s="55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</row>
    <row r="865">
      <c r="A865" s="55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</row>
    <row r="866">
      <c r="A866" s="55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</row>
    <row r="867">
      <c r="A867" s="55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</row>
    <row r="868">
      <c r="A868" s="55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</row>
    <row r="869">
      <c r="A869" s="55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</row>
    <row r="870">
      <c r="A870" s="55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</row>
    <row r="871">
      <c r="A871" s="55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</row>
    <row r="872">
      <c r="A872" s="55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</row>
    <row r="873">
      <c r="A873" s="55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</row>
    <row r="874">
      <c r="A874" s="55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</row>
    <row r="875">
      <c r="A875" s="55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</row>
    <row r="876">
      <c r="A876" s="55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</row>
    <row r="877">
      <c r="A877" s="55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</row>
    <row r="878">
      <c r="A878" s="55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</row>
    <row r="879">
      <c r="A879" s="55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</row>
    <row r="880">
      <c r="A880" s="55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</row>
    <row r="881">
      <c r="A881" s="55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</row>
    <row r="882">
      <c r="A882" s="55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</row>
    <row r="883">
      <c r="A883" s="55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</row>
    <row r="884">
      <c r="A884" s="55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</row>
    <row r="885">
      <c r="A885" s="55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</row>
    <row r="886">
      <c r="A886" s="55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</row>
    <row r="887">
      <c r="A887" s="55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</row>
    <row r="888">
      <c r="A888" s="55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</row>
    <row r="889">
      <c r="A889" s="55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</row>
    <row r="890">
      <c r="A890" s="55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</row>
    <row r="891">
      <c r="A891" s="55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</row>
    <row r="892">
      <c r="A892" s="55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</row>
    <row r="893">
      <c r="A893" s="55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</row>
    <row r="894">
      <c r="A894" s="55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</row>
    <row r="895">
      <c r="A895" s="55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</row>
    <row r="896">
      <c r="A896" s="55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</row>
    <row r="897">
      <c r="A897" s="55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</row>
    <row r="898">
      <c r="A898" s="55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</row>
    <row r="899">
      <c r="A899" s="55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</row>
    <row r="900">
      <c r="A900" s="55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</row>
    <row r="901">
      <c r="A901" s="55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</row>
    <row r="902">
      <c r="A902" s="55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</row>
    <row r="903">
      <c r="A903" s="55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</row>
    <row r="904">
      <c r="A904" s="55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</row>
    <row r="905">
      <c r="A905" s="55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</row>
    <row r="906">
      <c r="A906" s="55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</row>
    <row r="907">
      <c r="A907" s="55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</row>
    <row r="908">
      <c r="A908" s="55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</row>
    <row r="909">
      <c r="A909" s="55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</row>
    <row r="910">
      <c r="A910" s="55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</row>
    <row r="911">
      <c r="A911" s="55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</row>
    <row r="912">
      <c r="A912" s="55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</row>
    <row r="913">
      <c r="A913" s="55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</row>
    <row r="914">
      <c r="A914" s="55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</row>
    <row r="915">
      <c r="A915" s="55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</row>
    <row r="916">
      <c r="A916" s="55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</row>
    <row r="917">
      <c r="A917" s="55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</row>
    <row r="918">
      <c r="A918" s="55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</row>
    <row r="919">
      <c r="A919" s="55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</row>
    <row r="920">
      <c r="A920" s="55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</row>
    <row r="921">
      <c r="A921" s="55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</row>
    <row r="922">
      <c r="A922" s="55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</row>
    <row r="923">
      <c r="A923" s="55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</row>
    <row r="924">
      <c r="A924" s="55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</row>
    <row r="925">
      <c r="A925" s="55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</row>
    <row r="926">
      <c r="A926" s="55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</row>
    <row r="927">
      <c r="A927" s="55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</row>
    <row r="928">
      <c r="A928" s="55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</row>
    <row r="929">
      <c r="A929" s="55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</row>
    <row r="930">
      <c r="A930" s="55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</row>
    <row r="931">
      <c r="A931" s="55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</row>
    <row r="932">
      <c r="A932" s="55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</row>
    <row r="933">
      <c r="A933" s="55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</row>
    <row r="934">
      <c r="A934" s="55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</row>
    <row r="935">
      <c r="A935" s="55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</row>
    <row r="936">
      <c r="A936" s="55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</row>
    <row r="937">
      <c r="A937" s="55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</row>
    <row r="938">
      <c r="A938" s="55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</row>
    <row r="939">
      <c r="A939" s="55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</row>
    <row r="940">
      <c r="A940" s="55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</row>
    <row r="941">
      <c r="A941" s="55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</row>
    <row r="942">
      <c r="A942" s="55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</row>
    <row r="943">
      <c r="A943" s="55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</row>
    <row r="944">
      <c r="A944" s="55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</row>
    <row r="945">
      <c r="A945" s="55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</row>
    <row r="946">
      <c r="A946" s="55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</row>
    <row r="947">
      <c r="A947" s="55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</row>
    <row r="948">
      <c r="A948" s="55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</row>
    <row r="949">
      <c r="A949" s="55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</row>
    <row r="950">
      <c r="A950" s="55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</row>
    <row r="951">
      <c r="A951" s="55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</row>
    <row r="952">
      <c r="A952" s="55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</row>
    <row r="953">
      <c r="A953" s="55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</row>
    <row r="954">
      <c r="A954" s="55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</row>
    <row r="955">
      <c r="A955" s="55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</row>
    <row r="956">
      <c r="A956" s="55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</row>
    <row r="957">
      <c r="A957" s="55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</row>
    <row r="958">
      <c r="A958" s="55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</row>
    <row r="959">
      <c r="A959" s="55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</row>
    <row r="960">
      <c r="A960" s="55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</row>
    <row r="961">
      <c r="A961" s="55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</row>
    <row r="962">
      <c r="A962" s="55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</row>
    <row r="963">
      <c r="A963" s="55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</row>
    <row r="964">
      <c r="A964" s="55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</row>
    <row r="965">
      <c r="A965" s="55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</row>
    <row r="966">
      <c r="A966" s="55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</row>
    <row r="967">
      <c r="A967" s="55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</row>
    <row r="968">
      <c r="A968" s="55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</row>
    <row r="969">
      <c r="A969" s="55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</row>
    <row r="970">
      <c r="A970" s="55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</row>
    <row r="971">
      <c r="A971" s="55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</row>
    <row r="972">
      <c r="A972" s="55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</row>
    <row r="973">
      <c r="A973" s="55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</row>
    <row r="974">
      <c r="A974" s="55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</row>
    <row r="975">
      <c r="A975" s="55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</row>
    <row r="976">
      <c r="A976" s="55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</row>
    <row r="977">
      <c r="A977" s="55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</row>
    <row r="978">
      <c r="A978" s="55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</row>
    <row r="979">
      <c r="A979" s="55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</row>
    <row r="980">
      <c r="A980" s="55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</row>
    <row r="981">
      <c r="A981" s="55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</row>
    <row r="982">
      <c r="A982" s="55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</row>
    <row r="983">
      <c r="A983" s="55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</row>
    <row r="984">
      <c r="A984" s="55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</row>
    <row r="985">
      <c r="A985" s="55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</row>
    <row r="986">
      <c r="A986" s="55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</row>
    <row r="987">
      <c r="A987" s="55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</row>
    <row r="988">
      <c r="A988" s="55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</row>
    <row r="989">
      <c r="A989" s="55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</row>
    <row r="990">
      <c r="A990" s="55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</row>
    <row r="991">
      <c r="A991" s="55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</row>
    <row r="992">
      <c r="A992" s="55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</row>
    <row r="993">
      <c r="A993" s="55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</row>
    <row r="994">
      <c r="A994" s="55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</row>
    <row r="995">
      <c r="A995" s="55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</row>
    <row r="996">
      <c r="A996" s="55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</row>
    <row r="997">
      <c r="A997" s="55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</row>
    <row r="998">
      <c r="A998" s="55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</row>
    <row r="999">
      <c r="A999" s="55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</row>
    <row r="1000">
      <c r="A1000" s="55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</row>
    <row r="1001">
      <c r="A1001" s="55"/>
      <c r="B1001" s="55"/>
      <c r="C1001" s="55"/>
      <c r="D1001" s="55"/>
      <c r="E1001" s="55"/>
      <c r="F1001" s="55"/>
      <c r="G1001" s="55"/>
      <c r="H1001" s="55"/>
      <c r="I1001" s="55"/>
      <c r="J1001" s="55"/>
      <c r="K1001" s="55"/>
      <c r="L1001" s="55"/>
      <c r="M1001" s="55"/>
      <c r="N1001" s="55"/>
      <c r="O1001" s="55"/>
      <c r="P1001" s="55"/>
      <c r="Q1001" s="55"/>
      <c r="R1001" s="55"/>
      <c r="S1001" s="55"/>
      <c r="T1001" s="55"/>
      <c r="U1001" s="55"/>
      <c r="V1001" s="55"/>
      <c r="W1001" s="55"/>
      <c r="X1001" s="55"/>
      <c r="Y1001" s="55"/>
      <c r="Z1001" s="55"/>
      <c r="AA1001" s="55"/>
      <c r="AB1001" s="55"/>
    </row>
    <row r="1002">
      <c r="A1002" s="55"/>
      <c r="B1002" s="55"/>
      <c r="C1002" s="55"/>
      <c r="D1002" s="55"/>
      <c r="E1002" s="55"/>
      <c r="F1002" s="55"/>
      <c r="G1002" s="55"/>
      <c r="H1002" s="55"/>
      <c r="I1002" s="55"/>
      <c r="J1002" s="55"/>
      <c r="K1002" s="55"/>
      <c r="L1002" s="55"/>
      <c r="M1002" s="55"/>
      <c r="N1002" s="55"/>
      <c r="O1002" s="55"/>
      <c r="P1002" s="55"/>
      <c r="Q1002" s="55"/>
      <c r="R1002" s="55"/>
      <c r="S1002" s="55"/>
      <c r="T1002" s="55"/>
      <c r="U1002" s="55"/>
      <c r="V1002" s="55"/>
      <c r="W1002" s="55"/>
      <c r="X1002" s="55"/>
      <c r="Y1002" s="55"/>
      <c r="Z1002" s="55"/>
      <c r="AA1002" s="55"/>
      <c r="AB1002" s="55"/>
    </row>
    <row r="1003">
      <c r="A1003" s="55"/>
      <c r="B1003" s="55"/>
      <c r="C1003" s="55"/>
      <c r="D1003" s="55"/>
      <c r="E1003" s="55"/>
      <c r="F1003" s="55"/>
      <c r="G1003" s="55"/>
      <c r="H1003" s="55"/>
      <c r="I1003" s="55"/>
      <c r="J1003" s="55"/>
      <c r="K1003" s="55"/>
      <c r="L1003" s="55"/>
      <c r="M1003" s="55"/>
      <c r="N1003" s="55"/>
      <c r="O1003" s="55"/>
      <c r="P1003" s="55"/>
      <c r="Q1003" s="55"/>
      <c r="R1003" s="55"/>
      <c r="S1003" s="55"/>
      <c r="T1003" s="55"/>
      <c r="U1003" s="55"/>
      <c r="V1003" s="55"/>
      <c r="W1003" s="55"/>
      <c r="X1003" s="55"/>
      <c r="Y1003" s="55"/>
      <c r="Z1003" s="55"/>
      <c r="AA1003" s="55"/>
      <c r="AB1003" s="55"/>
    </row>
    <row r="1004">
      <c r="A1004" s="55"/>
      <c r="B1004" s="55"/>
      <c r="C1004" s="55"/>
      <c r="D1004" s="55"/>
      <c r="E1004" s="55"/>
      <c r="F1004" s="55"/>
      <c r="G1004" s="55"/>
      <c r="H1004" s="55"/>
      <c r="I1004" s="55"/>
      <c r="J1004" s="55"/>
      <c r="K1004" s="55"/>
      <c r="L1004" s="55"/>
      <c r="M1004" s="55"/>
      <c r="N1004" s="55"/>
      <c r="O1004" s="55"/>
      <c r="P1004" s="55"/>
      <c r="Q1004" s="55"/>
      <c r="R1004" s="55"/>
      <c r="S1004" s="55"/>
      <c r="T1004" s="55"/>
      <c r="U1004" s="55"/>
      <c r="V1004" s="55"/>
      <c r="W1004" s="55"/>
      <c r="X1004" s="55"/>
      <c r="Y1004" s="55"/>
      <c r="Z1004" s="55"/>
      <c r="AA1004" s="55"/>
      <c r="AB1004" s="55"/>
    </row>
    <row r="1005">
      <c r="A1005" s="55"/>
      <c r="B1005" s="55"/>
      <c r="C1005" s="55"/>
      <c r="D1005" s="55"/>
      <c r="E1005" s="55"/>
      <c r="F1005" s="55"/>
      <c r="G1005" s="55"/>
      <c r="H1005" s="55"/>
      <c r="I1005" s="55"/>
      <c r="J1005" s="55"/>
      <c r="K1005" s="55"/>
      <c r="L1005" s="55"/>
      <c r="M1005" s="55"/>
      <c r="N1005" s="55"/>
      <c r="O1005" s="55"/>
      <c r="P1005" s="55"/>
      <c r="Q1005" s="55"/>
      <c r="R1005" s="55"/>
      <c r="S1005" s="55"/>
      <c r="T1005" s="55"/>
      <c r="U1005" s="55"/>
      <c r="V1005" s="55"/>
      <c r="W1005" s="55"/>
      <c r="X1005" s="55"/>
      <c r="Y1005" s="55"/>
      <c r="Z1005" s="55"/>
      <c r="AA1005" s="55"/>
      <c r="AB1005" s="55"/>
    </row>
  </sheetData>
  <mergeCells count="3">
    <mergeCell ref="D5:F5"/>
    <mergeCell ref="G5:I5"/>
    <mergeCell ref="J5:L5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37" width="8.88"/>
  </cols>
  <sheetData>
    <row r="4">
      <c r="A4" s="33" t="s">
        <v>95</v>
      </c>
      <c r="B4" s="32">
        <f>Calculator!B4</f>
        <v>120000</v>
      </c>
    </row>
    <row r="5">
      <c r="B5">
        <f>B4*Calculator!B5</f>
        <v>158400</v>
      </c>
    </row>
    <row r="8">
      <c r="B8" s="104" t="s">
        <v>96</v>
      </c>
      <c r="C8" s="104" t="s">
        <v>97</v>
      </c>
      <c r="D8" s="104" t="s">
        <v>98</v>
      </c>
      <c r="E8" s="104" t="s">
        <v>99</v>
      </c>
      <c r="F8" s="104" t="s">
        <v>100</v>
      </c>
      <c r="G8" s="104" t="s">
        <v>101</v>
      </c>
      <c r="H8" s="104" t="s">
        <v>102</v>
      </c>
      <c r="I8" s="104" t="s">
        <v>103</v>
      </c>
      <c r="J8" s="104" t="s">
        <v>104</v>
      </c>
      <c r="K8" s="104" t="s">
        <v>105</v>
      </c>
      <c r="L8" s="104" t="s">
        <v>106</v>
      </c>
      <c r="M8" s="104" t="s">
        <v>107</v>
      </c>
      <c r="N8" s="104" t="s">
        <v>108</v>
      </c>
      <c r="O8" s="104" t="s">
        <v>109</v>
      </c>
      <c r="P8" s="104" t="s">
        <v>110</v>
      </c>
      <c r="Q8" s="104" t="s">
        <v>111</v>
      </c>
      <c r="R8" s="104" t="s">
        <v>112</v>
      </c>
      <c r="S8" s="104" t="s">
        <v>113</v>
      </c>
      <c r="T8" s="104" t="s">
        <v>114</v>
      </c>
      <c r="U8" s="104" t="s">
        <v>115</v>
      </c>
      <c r="V8" s="104" t="s">
        <v>116</v>
      </c>
      <c r="W8" s="104" t="s">
        <v>117</v>
      </c>
      <c r="X8" s="104" t="s">
        <v>118</v>
      </c>
      <c r="Y8" s="104" t="s">
        <v>119</v>
      </c>
      <c r="Z8" s="104" t="s">
        <v>120</v>
      </c>
      <c r="AA8" s="104" t="s">
        <v>121</v>
      </c>
      <c r="AB8" s="104" t="s">
        <v>122</v>
      </c>
      <c r="AC8" s="104" t="s">
        <v>123</v>
      </c>
      <c r="AD8" s="104" t="s">
        <v>124</v>
      </c>
      <c r="AE8" s="104" t="s">
        <v>125</v>
      </c>
      <c r="AF8" s="104" t="s">
        <v>126</v>
      </c>
      <c r="AG8" s="104" t="s">
        <v>127</v>
      </c>
      <c r="AH8" s="104" t="s">
        <v>128</v>
      </c>
      <c r="AI8" s="104" t="s">
        <v>129</v>
      </c>
      <c r="AJ8" s="104" t="s">
        <v>130</v>
      </c>
      <c r="AK8" s="104" t="s">
        <v>131</v>
      </c>
    </row>
    <row r="9">
      <c r="A9" s="33" t="s">
        <v>132</v>
      </c>
      <c r="B9" s="105">
        <f>B10</f>
        <v>10000</v>
      </c>
      <c r="C9" s="105">
        <f t="shared" ref="C9:AK9" si="1">B9+C10</f>
        <v>20000</v>
      </c>
      <c r="D9" s="105">
        <f t="shared" si="1"/>
        <v>30000</v>
      </c>
      <c r="E9" s="105">
        <f t="shared" si="1"/>
        <v>40000</v>
      </c>
      <c r="F9" s="105">
        <f t="shared" si="1"/>
        <v>50000</v>
      </c>
      <c r="G9" s="105">
        <f t="shared" si="1"/>
        <v>60000</v>
      </c>
      <c r="H9" s="105">
        <f t="shared" si="1"/>
        <v>70000</v>
      </c>
      <c r="I9" s="105">
        <f t="shared" si="1"/>
        <v>80000</v>
      </c>
      <c r="J9" s="105">
        <f t="shared" si="1"/>
        <v>90000</v>
      </c>
      <c r="K9" s="105">
        <f t="shared" si="1"/>
        <v>100000</v>
      </c>
      <c r="L9" s="105">
        <f t="shared" si="1"/>
        <v>110000</v>
      </c>
      <c r="M9" s="105">
        <f t="shared" si="1"/>
        <v>120000</v>
      </c>
      <c r="N9" s="105">
        <f t="shared" si="1"/>
        <v>130000</v>
      </c>
      <c r="O9" s="105">
        <f t="shared" si="1"/>
        <v>140000</v>
      </c>
      <c r="P9" s="105">
        <f t="shared" si="1"/>
        <v>150000</v>
      </c>
      <c r="Q9" s="105">
        <f t="shared" si="1"/>
        <v>160000</v>
      </c>
      <c r="R9" s="105">
        <f t="shared" si="1"/>
        <v>170000</v>
      </c>
      <c r="S9" s="105">
        <f t="shared" si="1"/>
        <v>180000</v>
      </c>
      <c r="T9" s="105">
        <f t="shared" si="1"/>
        <v>190000</v>
      </c>
      <c r="U9" s="105">
        <f t="shared" si="1"/>
        <v>200000</v>
      </c>
      <c r="V9" s="105">
        <f t="shared" si="1"/>
        <v>210000</v>
      </c>
      <c r="W9" s="105">
        <f t="shared" si="1"/>
        <v>220000</v>
      </c>
      <c r="X9" s="105">
        <f t="shared" si="1"/>
        <v>230000</v>
      </c>
      <c r="Y9" s="105">
        <f t="shared" si="1"/>
        <v>240000</v>
      </c>
      <c r="Z9" s="105">
        <f t="shared" si="1"/>
        <v>250000</v>
      </c>
      <c r="AA9" s="105">
        <f t="shared" si="1"/>
        <v>260000</v>
      </c>
      <c r="AB9" s="105">
        <f t="shared" si="1"/>
        <v>270000</v>
      </c>
      <c r="AC9" s="105">
        <f t="shared" si="1"/>
        <v>280000</v>
      </c>
      <c r="AD9" s="105">
        <f t="shared" si="1"/>
        <v>290000</v>
      </c>
      <c r="AE9" s="105">
        <f t="shared" si="1"/>
        <v>300000</v>
      </c>
      <c r="AF9" s="105">
        <f t="shared" si="1"/>
        <v>310000</v>
      </c>
      <c r="AG9" s="105">
        <f t="shared" si="1"/>
        <v>320000</v>
      </c>
      <c r="AH9" s="105">
        <f t="shared" si="1"/>
        <v>330000</v>
      </c>
      <c r="AI9" s="105">
        <f t="shared" si="1"/>
        <v>340000</v>
      </c>
      <c r="AJ9" s="105">
        <f t="shared" si="1"/>
        <v>350000</v>
      </c>
      <c r="AK9" s="105">
        <f t="shared" si="1"/>
        <v>360000</v>
      </c>
    </row>
    <row r="10">
      <c r="A10" s="33" t="s">
        <v>133</v>
      </c>
      <c r="B10" s="105">
        <f t="shared" ref="B10:AK10" si="2">$B$4/12</f>
        <v>10000</v>
      </c>
      <c r="C10" s="105">
        <f t="shared" si="2"/>
        <v>10000</v>
      </c>
      <c r="D10" s="105">
        <f t="shared" si="2"/>
        <v>10000</v>
      </c>
      <c r="E10" s="105">
        <f t="shared" si="2"/>
        <v>10000</v>
      </c>
      <c r="F10" s="105">
        <f t="shared" si="2"/>
        <v>10000</v>
      </c>
      <c r="G10" s="105">
        <f t="shared" si="2"/>
        <v>10000</v>
      </c>
      <c r="H10" s="105">
        <f t="shared" si="2"/>
        <v>10000</v>
      </c>
      <c r="I10" s="105">
        <f t="shared" si="2"/>
        <v>10000</v>
      </c>
      <c r="J10" s="105">
        <f t="shared" si="2"/>
        <v>10000</v>
      </c>
      <c r="K10" s="105">
        <f t="shared" si="2"/>
        <v>10000</v>
      </c>
      <c r="L10" s="105">
        <f t="shared" si="2"/>
        <v>10000</v>
      </c>
      <c r="M10" s="105">
        <f t="shared" si="2"/>
        <v>10000</v>
      </c>
      <c r="N10" s="105">
        <f t="shared" si="2"/>
        <v>10000</v>
      </c>
      <c r="O10" s="105">
        <f t="shared" si="2"/>
        <v>10000</v>
      </c>
      <c r="P10" s="105">
        <f t="shared" si="2"/>
        <v>10000</v>
      </c>
      <c r="Q10" s="105">
        <f t="shared" si="2"/>
        <v>10000</v>
      </c>
      <c r="R10" s="105">
        <f t="shared" si="2"/>
        <v>10000</v>
      </c>
      <c r="S10" s="105">
        <f t="shared" si="2"/>
        <v>10000</v>
      </c>
      <c r="T10" s="105">
        <f t="shared" si="2"/>
        <v>10000</v>
      </c>
      <c r="U10" s="105">
        <f t="shared" si="2"/>
        <v>10000</v>
      </c>
      <c r="V10" s="105">
        <f t="shared" si="2"/>
        <v>10000</v>
      </c>
      <c r="W10" s="105">
        <f t="shared" si="2"/>
        <v>10000</v>
      </c>
      <c r="X10" s="105">
        <f t="shared" si="2"/>
        <v>10000</v>
      </c>
      <c r="Y10" s="105">
        <f t="shared" si="2"/>
        <v>10000</v>
      </c>
      <c r="Z10" s="105">
        <f t="shared" si="2"/>
        <v>10000</v>
      </c>
      <c r="AA10" s="105">
        <f t="shared" si="2"/>
        <v>10000</v>
      </c>
      <c r="AB10" s="105">
        <f t="shared" si="2"/>
        <v>10000</v>
      </c>
      <c r="AC10" s="105">
        <f t="shared" si="2"/>
        <v>10000</v>
      </c>
      <c r="AD10" s="105">
        <f t="shared" si="2"/>
        <v>10000</v>
      </c>
      <c r="AE10" s="105">
        <f t="shared" si="2"/>
        <v>10000</v>
      </c>
      <c r="AF10" s="105">
        <f t="shared" si="2"/>
        <v>10000</v>
      </c>
      <c r="AG10" s="105">
        <f t="shared" si="2"/>
        <v>10000</v>
      </c>
      <c r="AH10" s="105">
        <f t="shared" si="2"/>
        <v>10000</v>
      </c>
      <c r="AI10" s="105">
        <f t="shared" si="2"/>
        <v>10000</v>
      </c>
      <c r="AJ10" s="105">
        <f t="shared" si="2"/>
        <v>10000</v>
      </c>
      <c r="AK10" s="105">
        <f t="shared" si="2"/>
        <v>10000</v>
      </c>
    </row>
    <row r="11">
      <c r="A11" s="33" t="s">
        <v>134</v>
      </c>
      <c r="B11">
        <f t="shared" ref="B11:S11" si="3">$B5</f>
        <v>158400</v>
      </c>
      <c r="C11">
        <f t="shared" si="3"/>
        <v>158400</v>
      </c>
      <c r="D11">
        <f t="shared" si="3"/>
        <v>158400</v>
      </c>
      <c r="E11">
        <f t="shared" si="3"/>
        <v>158400</v>
      </c>
      <c r="F11">
        <f t="shared" si="3"/>
        <v>158400</v>
      </c>
      <c r="G11">
        <f t="shared" si="3"/>
        <v>158400</v>
      </c>
      <c r="H11">
        <f t="shared" si="3"/>
        <v>158400</v>
      </c>
      <c r="I11">
        <f t="shared" si="3"/>
        <v>158400</v>
      </c>
      <c r="J11">
        <f t="shared" si="3"/>
        <v>158400</v>
      </c>
      <c r="K11">
        <f t="shared" si="3"/>
        <v>158400</v>
      </c>
      <c r="L11">
        <f t="shared" si="3"/>
        <v>158400</v>
      </c>
      <c r="M11">
        <f t="shared" si="3"/>
        <v>158400</v>
      </c>
      <c r="N11">
        <f t="shared" si="3"/>
        <v>158400</v>
      </c>
      <c r="O11">
        <f t="shared" si="3"/>
        <v>158400</v>
      </c>
      <c r="P11">
        <f t="shared" si="3"/>
        <v>158400</v>
      </c>
      <c r="Q11">
        <f t="shared" si="3"/>
        <v>158400</v>
      </c>
      <c r="R11">
        <f t="shared" si="3"/>
        <v>158400</v>
      </c>
      <c r="S11">
        <f t="shared" si="3"/>
        <v>158400</v>
      </c>
    </row>
    <row r="14">
      <c r="B14" s="104" t="s">
        <v>96</v>
      </c>
      <c r="C14" s="104" t="s">
        <v>97</v>
      </c>
      <c r="D14" s="104" t="s">
        <v>98</v>
      </c>
      <c r="E14" s="104" t="s">
        <v>99</v>
      </c>
      <c r="F14" s="104" t="s">
        <v>100</v>
      </c>
      <c r="G14" s="104" t="s">
        <v>101</v>
      </c>
      <c r="H14" s="104" t="s">
        <v>102</v>
      </c>
      <c r="I14" s="104" t="s">
        <v>103</v>
      </c>
      <c r="J14" s="104" t="s">
        <v>104</v>
      </c>
      <c r="K14" s="104" t="s">
        <v>105</v>
      </c>
      <c r="L14" s="104" t="s">
        <v>106</v>
      </c>
      <c r="M14" s="104" t="s">
        <v>107</v>
      </c>
      <c r="N14" s="104" t="s">
        <v>108</v>
      </c>
      <c r="O14" s="104" t="s">
        <v>109</v>
      </c>
      <c r="P14" s="104" t="s">
        <v>110</v>
      </c>
      <c r="Q14" s="104" t="s">
        <v>111</v>
      </c>
      <c r="R14" s="104" t="s">
        <v>112</v>
      </c>
      <c r="S14" s="104" t="s">
        <v>113</v>
      </c>
      <c r="T14" s="104" t="s">
        <v>114</v>
      </c>
      <c r="U14" s="104" t="s">
        <v>115</v>
      </c>
      <c r="V14" s="104" t="s">
        <v>116</v>
      </c>
      <c r="W14" s="104" t="s">
        <v>117</v>
      </c>
      <c r="X14" s="104" t="s">
        <v>118</v>
      </c>
      <c r="Y14" s="104" t="s">
        <v>119</v>
      </c>
      <c r="Z14" s="104" t="s">
        <v>120</v>
      </c>
      <c r="AA14" s="104" t="s">
        <v>121</v>
      </c>
      <c r="AB14" s="104" t="s">
        <v>122</v>
      </c>
      <c r="AC14" s="104" t="s">
        <v>123</v>
      </c>
      <c r="AD14" s="104" t="s">
        <v>124</v>
      </c>
      <c r="AE14" s="104" t="s">
        <v>125</v>
      </c>
      <c r="AF14" s="104" t="s">
        <v>126</v>
      </c>
      <c r="AG14" s="104" t="s">
        <v>127</v>
      </c>
      <c r="AH14" s="104" t="s">
        <v>128</v>
      </c>
      <c r="AI14" s="104" t="s">
        <v>129</v>
      </c>
      <c r="AJ14" s="104" t="s">
        <v>130</v>
      </c>
      <c r="AK14" s="104" t="s">
        <v>131</v>
      </c>
    </row>
    <row r="15">
      <c r="A15" s="33" t="s">
        <v>135</v>
      </c>
      <c r="B15" s="105">
        <f t="shared" ref="B15:AK15" si="4">B9-B11</f>
        <v>-148400</v>
      </c>
      <c r="C15" s="105">
        <f t="shared" si="4"/>
        <v>-138400</v>
      </c>
      <c r="D15" s="105">
        <f t="shared" si="4"/>
        <v>-128400</v>
      </c>
      <c r="E15" s="105">
        <f t="shared" si="4"/>
        <v>-118400</v>
      </c>
      <c r="F15" s="105">
        <f t="shared" si="4"/>
        <v>-108400</v>
      </c>
      <c r="G15" s="105">
        <f t="shared" si="4"/>
        <v>-98400</v>
      </c>
      <c r="H15" s="105">
        <f t="shared" si="4"/>
        <v>-88400</v>
      </c>
      <c r="I15" s="105">
        <f t="shared" si="4"/>
        <v>-78400</v>
      </c>
      <c r="J15" s="105">
        <f t="shared" si="4"/>
        <v>-68400</v>
      </c>
      <c r="K15" s="105">
        <f t="shared" si="4"/>
        <v>-58400</v>
      </c>
      <c r="L15" s="105">
        <f t="shared" si="4"/>
        <v>-48400</v>
      </c>
      <c r="M15" s="105">
        <f t="shared" si="4"/>
        <v>-38400</v>
      </c>
      <c r="N15" s="105">
        <f t="shared" si="4"/>
        <v>-28400</v>
      </c>
      <c r="O15" s="105">
        <f t="shared" si="4"/>
        <v>-18400</v>
      </c>
      <c r="P15" s="105">
        <f t="shared" si="4"/>
        <v>-8400</v>
      </c>
      <c r="Q15" s="105">
        <f t="shared" si="4"/>
        <v>1600</v>
      </c>
      <c r="R15" s="105">
        <f t="shared" si="4"/>
        <v>11600</v>
      </c>
      <c r="S15" s="105">
        <f t="shared" si="4"/>
        <v>21600</v>
      </c>
      <c r="T15" s="105">
        <f t="shared" si="4"/>
        <v>190000</v>
      </c>
      <c r="U15" s="105">
        <f t="shared" si="4"/>
        <v>200000</v>
      </c>
      <c r="V15" s="105">
        <f t="shared" si="4"/>
        <v>210000</v>
      </c>
      <c r="W15" s="105">
        <f t="shared" si="4"/>
        <v>220000</v>
      </c>
      <c r="X15" s="105">
        <f t="shared" si="4"/>
        <v>230000</v>
      </c>
      <c r="Y15" s="105">
        <f t="shared" si="4"/>
        <v>240000</v>
      </c>
      <c r="Z15" s="105">
        <f t="shared" si="4"/>
        <v>250000</v>
      </c>
      <c r="AA15" s="105">
        <f t="shared" si="4"/>
        <v>260000</v>
      </c>
      <c r="AB15" s="105">
        <f t="shared" si="4"/>
        <v>270000</v>
      </c>
      <c r="AC15" s="105">
        <f t="shared" si="4"/>
        <v>280000</v>
      </c>
      <c r="AD15" s="105">
        <f t="shared" si="4"/>
        <v>290000</v>
      </c>
      <c r="AE15" s="105">
        <f t="shared" si="4"/>
        <v>300000</v>
      </c>
      <c r="AF15" s="105">
        <f t="shared" si="4"/>
        <v>310000</v>
      </c>
      <c r="AG15" s="105">
        <f t="shared" si="4"/>
        <v>320000</v>
      </c>
      <c r="AH15" s="105">
        <f t="shared" si="4"/>
        <v>330000</v>
      </c>
      <c r="AI15" s="105">
        <f t="shared" si="4"/>
        <v>340000</v>
      </c>
      <c r="AJ15" s="105">
        <f t="shared" si="4"/>
        <v>350000</v>
      </c>
      <c r="AK15" s="105">
        <f t="shared" si="4"/>
        <v>360000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5.0"/>
    <col customWidth="1" min="2" max="2" width="56.63"/>
  </cols>
  <sheetData>
    <row r="1">
      <c r="A1" s="33" t="s">
        <v>136</v>
      </c>
      <c r="B1" s="33" t="s">
        <v>137</v>
      </c>
    </row>
    <row r="2">
      <c r="A2" s="33" t="s">
        <v>138</v>
      </c>
      <c r="B2" s="106" t="s">
        <v>139</v>
      </c>
    </row>
  </sheetData>
  <hyperlinks>
    <hyperlink r:id="rId1" ref="B2"/>
  </hyperlin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2">
      <c r="A2" s="33" t="s">
        <v>140</v>
      </c>
      <c r="B2" s="33" t="s">
        <v>141</v>
      </c>
    </row>
    <row r="3">
      <c r="A3" s="33" t="s">
        <v>11</v>
      </c>
      <c r="B3" s="107">
        <v>0.34</v>
      </c>
      <c r="D3" s="33" t="s">
        <v>142</v>
      </c>
      <c r="E3" s="33">
        <v>2.0</v>
      </c>
    </row>
    <row r="4">
      <c r="A4" s="33" t="s">
        <v>143</v>
      </c>
      <c r="B4" s="107">
        <v>0.69</v>
      </c>
      <c r="D4" s="33" t="s">
        <v>4</v>
      </c>
      <c r="E4" s="33">
        <v>1.32</v>
      </c>
    </row>
    <row r="5">
      <c r="A5" s="33" t="s">
        <v>144</v>
      </c>
      <c r="B5" s="107">
        <v>0.29</v>
      </c>
    </row>
    <row r="6">
      <c r="A6" s="33" t="s">
        <v>145</v>
      </c>
      <c r="B6" s="107">
        <v>0.33</v>
      </c>
    </row>
    <row r="7">
      <c r="A7" s="33" t="s">
        <v>146</v>
      </c>
      <c r="B7" s="107">
        <v>0.34</v>
      </c>
    </row>
    <row r="11">
      <c r="F11" s="108" t="s">
        <v>147</v>
      </c>
      <c r="G11" s="108">
        <v>2011.0</v>
      </c>
      <c r="H11" s="108">
        <v>2012.0</v>
      </c>
      <c r="I11" s="108">
        <v>2013.0</v>
      </c>
    </row>
    <row r="12">
      <c r="F12" s="109" t="s">
        <v>148</v>
      </c>
      <c r="G12" s="110">
        <v>5395.0</v>
      </c>
      <c r="H12" s="110">
        <v>6580.0</v>
      </c>
      <c r="I12" s="110">
        <v>7752.0</v>
      </c>
    </row>
    <row r="13">
      <c r="F13" s="109" t="s">
        <v>149</v>
      </c>
      <c r="G13" s="110">
        <v>6671.0</v>
      </c>
      <c r="H13" s="110">
        <v>8279.0</v>
      </c>
      <c r="I13" s="110">
        <v>11645.0</v>
      </c>
    </row>
    <row r="15">
      <c r="G15">
        <f t="shared" ref="G15:I15" si="1">G13/G12</f>
        <v>1.236515292</v>
      </c>
      <c r="H15">
        <f t="shared" si="1"/>
        <v>1.258206687</v>
      </c>
      <c r="I15">
        <f t="shared" si="1"/>
        <v>1.502192982</v>
      </c>
    </row>
  </sheetData>
  <dataValidations>
    <dataValidation type="list" allowBlank="1" sqref="D4">
      <formula1>"Hubspot,The Average SaaS Company"</formula1>
    </dataValidation>
  </dataValidations>
  <drawing r:id="rId1"/>
</worksheet>
</file>